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40" firstSheet="3" activeTab="8"/>
  </bookViews>
  <sheets>
    <sheet name="Bieu 48" sheetId="1" r:id="rId1"/>
    <sheet name="Bieu 50" sheetId="2" r:id="rId2"/>
    <sheet name="Bieu 51" sheetId="3" r:id="rId3"/>
    <sheet name="Bieu 52" sheetId="4" r:id="rId4"/>
    <sheet name="Bieu 54" sheetId="5" r:id="rId5"/>
    <sheet name="Bieu 58" sheetId="6" r:id="rId6"/>
    <sheet name="Bieu 59" sheetId="7" r:id="rId7"/>
    <sheet name="Bieu 61" sheetId="8" r:id="rId8"/>
    <sheet name="Sheet9" sheetId="9" r:id="rId9"/>
  </sheets>
  <definedNames>
    <definedName name="_xlnm.Print_Titles" localSheetId="0">'Bieu 48'!$6:$8</definedName>
  </definedNames>
  <calcPr calcId="152511"/>
</workbook>
</file>

<file path=xl/calcChain.xml><?xml version="1.0" encoding="utf-8"?>
<calcChain xmlns="http://schemas.openxmlformats.org/spreadsheetml/2006/main">
  <c r="C6" i="9" l="1"/>
  <c r="N20" i="8" l="1"/>
  <c r="K20" i="8"/>
  <c r="J20" i="8"/>
  <c r="G20" i="8"/>
  <c r="D20" i="8"/>
  <c r="C20" i="8" s="1"/>
  <c r="N19" i="8"/>
  <c r="K19" i="8"/>
  <c r="J19" i="8"/>
  <c r="G19" i="8"/>
  <c r="D19" i="8"/>
  <c r="C19" i="8" s="1"/>
  <c r="C18" i="8" s="1"/>
  <c r="P18" i="8"/>
  <c r="O18" i="8"/>
  <c r="N18" i="8"/>
  <c r="M18" i="8"/>
  <c r="L18" i="8"/>
  <c r="K18" i="8"/>
  <c r="J18" i="8"/>
  <c r="I18" i="8"/>
  <c r="H18" i="8"/>
  <c r="G18" i="8"/>
  <c r="F18" i="8"/>
  <c r="E18" i="8"/>
  <c r="D18" i="8"/>
  <c r="N17" i="8"/>
  <c r="K17" i="8"/>
  <c r="J17" i="8"/>
  <c r="G17" i="8"/>
  <c r="D17" i="8"/>
  <c r="C17" i="8" s="1"/>
  <c r="N16" i="8"/>
  <c r="K16" i="8"/>
  <c r="J16" i="8"/>
  <c r="G16" i="8"/>
  <c r="D16" i="8"/>
  <c r="C16" i="8" s="1"/>
  <c r="P15" i="8"/>
  <c r="O15" i="8"/>
  <c r="N15" i="8"/>
  <c r="M15" i="8"/>
  <c r="L15" i="8"/>
  <c r="K15" i="8"/>
  <c r="J15" i="8"/>
  <c r="I15" i="8"/>
  <c r="H15" i="8"/>
  <c r="G15" i="8"/>
  <c r="F15" i="8"/>
  <c r="E15" i="8"/>
  <c r="D15" i="8"/>
  <c r="N14" i="8"/>
  <c r="K14" i="8"/>
  <c r="J14" i="8"/>
  <c r="G14" i="8"/>
  <c r="D14" i="8"/>
  <c r="C14" i="8" s="1"/>
  <c r="N13" i="8"/>
  <c r="K13" i="8"/>
  <c r="J13" i="8"/>
  <c r="G13" i="8"/>
  <c r="D13" i="8"/>
  <c r="C13" i="8" s="1"/>
  <c r="C12" i="8" s="1"/>
  <c r="P12" i="8"/>
  <c r="O12" i="8"/>
  <c r="N12" i="8"/>
  <c r="M12" i="8"/>
  <c r="L12" i="8"/>
  <c r="K12" i="8"/>
  <c r="J12" i="8"/>
  <c r="I12" i="8"/>
  <c r="H12" i="8"/>
  <c r="G12" i="8"/>
  <c r="F12" i="8"/>
  <c r="E12" i="8"/>
  <c r="D12" i="8"/>
  <c r="N11" i="8"/>
  <c r="K11" i="8"/>
  <c r="J11" i="8"/>
  <c r="G11" i="8"/>
  <c r="D11" i="8"/>
  <c r="C11" i="8" s="1"/>
  <c r="N10" i="8"/>
  <c r="K10" i="8"/>
  <c r="J10" i="8"/>
  <c r="G10" i="8"/>
  <c r="D10" i="8"/>
  <c r="C10" i="8" s="1"/>
  <c r="P9" i="8"/>
  <c r="O9" i="8"/>
  <c r="N9" i="8"/>
  <c r="M9" i="8"/>
  <c r="L9" i="8"/>
  <c r="K9" i="8"/>
  <c r="J9" i="8"/>
  <c r="I9" i="8"/>
  <c r="H9" i="8"/>
  <c r="G9" i="8"/>
  <c r="F9" i="8"/>
  <c r="E9" i="8"/>
  <c r="D9" i="8"/>
  <c r="P8" i="8"/>
  <c r="O8" i="8"/>
  <c r="N8" i="8"/>
  <c r="M8" i="8"/>
  <c r="L8" i="8"/>
  <c r="K8" i="8"/>
  <c r="J8" i="8"/>
  <c r="I8" i="8"/>
  <c r="H8" i="8"/>
  <c r="G8" i="8"/>
  <c r="F8" i="8"/>
  <c r="E8" i="8"/>
  <c r="D8" i="8"/>
  <c r="J24" i="7"/>
  <c r="I24" i="7"/>
  <c r="H24" i="7"/>
  <c r="F24" i="7"/>
  <c r="E24" i="7"/>
  <c r="D24" i="7"/>
  <c r="G23" i="7"/>
  <c r="C23" i="7"/>
  <c r="K23" i="7" s="1"/>
  <c r="G22" i="7"/>
  <c r="K22" i="7" s="1"/>
  <c r="C22" i="7"/>
  <c r="G21" i="7"/>
  <c r="C21" i="7"/>
  <c r="K21" i="7" s="1"/>
  <c r="G20" i="7"/>
  <c r="K20" i="7" s="1"/>
  <c r="C20" i="7"/>
  <c r="G19" i="7"/>
  <c r="C19" i="7"/>
  <c r="K19" i="7" s="1"/>
  <c r="G18" i="7"/>
  <c r="K18" i="7" s="1"/>
  <c r="C18" i="7"/>
  <c r="G17" i="7"/>
  <c r="C17" i="7"/>
  <c r="K17" i="7" s="1"/>
  <c r="G16" i="7"/>
  <c r="K16" i="7" s="1"/>
  <c r="C16" i="7"/>
  <c r="G15" i="7"/>
  <c r="C15" i="7"/>
  <c r="K15" i="7" s="1"/>
  <c r="G14" i="7"/>
  <c r="K14" i="7" s="1"/>
  <c r="C14" i="7"/>
  <c r="G13" i="7"/>
  <c r="C13" i="7"/>
  <c r="K13" i="7" s="1"/>
  <c r="G12" i="7"/>
  <c r="G24" i="7" s="1"/>
  <c r="C12" i="7"/>
  <c r="C24" i="7" s="1"/>
  <c r="S24" i="6"/>
  <c r="R24" i="6"/>
  <c r="Q24" i="6"/>
  <c r="P24" i="6"/>
  <c r="O24" i="6"/>
  <c r="N24" i="6"/>
  <c r="M24" i="6"/>
  <c r="L24" i="6"/>
  <c r="K24" i="6"/>
  <c r="J24" i="6"/>
  <c r="I24" i="6"/>
  <c r="G24" i="6"/>
  <c r="F24" i="6"/>
  <c r="E24" i="6"/>
  <c r="C24" i="6"/>
  <c r="H23" i="6"/>
  <c r="E23" i="6"/>
  <c r="D23" i="6"/>
  <c r="T23" i="6" s="1"/>
  <c r="H22" i="6"/>
  <c r="E22" i="6"/>
  <c r="D22" i="6"/>
  <c r="T22" i="6" s="1"/>
  <c r="H21" i="6"/>
  <c r="E21" i="6"/>
  <c r="D21" i="6"/>
  <c r="T21" i="6" s="1"/>
  <c r="H20" i="6"/>
  <c r="E20" i="6"/>
  <c r="D20" i="6"/>
  <c r="T20" i="6" s="1"/>
  <c r="H19" i="6"/>
  <c r="E19" i="6"/>
  <c r="D19" i="6"/>
  <c r="T19" i="6" s="1"/>
  <c r="H18" i="6"/>
  <c r="E18" i="6"/>
  <c r="D18" i="6"/>
  <c r="T18" i="6" s="1"/>
  <c r="H17" i="6"/>
  <c r="E17" i="6"/>
  <c r="D17" i="6"/>
  <c r="T17" i="6" s="1"/>
  <c r="H16" i="6"/>
  <c r="E16" i="6"/>
  <c r="D16" i="6"/>
  <c r="T16" i="6" s="1"/>
  <c r="H15" i="6"/>
  <c r="E15" i="6"/>
  <c r="D15" i="6"/>
  <c r="T15" i="6" s="1"/>
  <c r="H14" i="6"/>
  <c r="E14" i="6"/>
  <c r="D14" i="6"/>
  <c r="T14" i="6" s="1"/>
  <c r="H13" i="6"/>
  <c r="E13" i="6"/>
  <c r="D13" i="6"/>
  <c r="T13" i="6" s="1"/>
  <c r="H12" i="6"/>
  <c r="H24" i="6" s="1"/>
  <c r="E12" i="6"/>
  <c r="D12" i="6"/>
  <c r="D24" i="6" s="1"/>
  <c r="T24" i="6" s="1"/>
  <c r="K50" i="5"/>
  <c r="K49" i="5"/>
  <c r="C49" i="5"/>
  <c r="K48" i="5"/>
  <c r="K47" i="5"/>
  <c r="V46" i="5"/>
  <c r="K46" i="5"/>
  <c r="C46" i="5"/>
  <c r="S45" i="5"/>
  <c r="K44" i="5"/>
  <c r="C44" i="5"/>
  <c r="U41" i="5"/>
  <c r="K41" i="5"/>
  <c r="C41" i="5"/>
  <c r="U40" i="5"/>
  <c r="K40" i="5"/>
  <c r="C40" i="5"/>
  <c r="U39" i="5"/>
  <c r="K39" i="5"/>
  <c r="C39" i="5"/>
  <c r="U38" i="5"/>
  <c r="K38" i="5"/>
  <c r="C38" i="5"/>
  <c r="K37" i="5"/>
  <c r="C37" i="5"/>
  <c r="K36" i="5"/>
  <c r="C36" i="5"/>
  <c r="K35" i="5"/>
  <c r="C35" i="5"/>
  <c r="U34" i="5"/>
  <c r="K34" i="5"/>
  <c r="C34" i="5"/>
  <c r="K33" i="5"/>
  <c r="C33" i="5"/>
  <c r="U32" i="5"/>
  <c r="K32" i="5"/>
  <c r="C32" i="5"/>
  <c r="U31" i="5"/>
  <c r="K31" i="5"/>
  <c r="C31" i="5"/>
  <c r="K30" i="5"/>
  <c r="C30" i="5"/>
  <c r="U29" i="5"/>
  <c r="K29" i="5"/>
  <c r="C29" i="5"/>
  <c r="R28" i="5"/>
  <c r="Q28" i="5"/>
  <c r="P28" i="5"/>
  <c r="O28" i="5"/>
  <c r="N28" i="5"/>
  <c r="M28" i="5"/>
  <c r="L28" i="5"/>
  <c r="J28" i="5"/>
  <c r="I28" i="5"/>
  <c r="H28" i="5"/>
  <c r="G28" i="5"/>
  <c r="F28" i="5"/>
  <c r="E28" i="5"/>
  <c r="D28" i="5"/>
  <c r="T25" i="5"/>
  <c r="K25" i="5"/>
  <c r="C25" i="5"/>
  <c r="K24" i="5"/>
  <c r="C24" i="5"/>
  <c r="T23" i="5"/>
  <c r="K23" i="5"/>
  <c r="C23" i="5"/>
  <c r="T22" i="5"/>
  <c r="K22" i="5"/>
  <c r="C22" i="5"/>
  <c r="K21" i="5"/>
  <c r="C21" i="5"/>
  <c r="K20" i="5"/>
  <c r="C20" i="5"/>
  <c r="K19" i="5"/>
  <c r="C19" i="5"/>
  <c r="T18" i="5"/>
  <c r="K18" i="5"/>
  <c r="C18" i="5"/>
  <c r="T17" i="5"/>
  <c r="K17" i="5"/>
  <c r="C17" i="5"/>
  <c r="K16" i="5"/>
  <c r="C16" i="5"/>
  <c r="K15" i="5"/>
  <c r="C15" i="5"/>
  <c r="K14" i="5"/>
  <c r="C14" i="5"/>
  <c r="T13" i="5"/>
  <c r="K13" i="5"/>
  <c r="C13" i="5"/>
  <c r="R12" i="5"/>
  <c r="R11" i="5" s="1"/>
  <c r="Q12" i="5"/>
  <c r="P12" i="5"/>
  <c r="P11" i="5" s="1"/>
  <c r="O12" i="5"/>
  <c r="N12" i="5"/>
  <c r="N11" i="5" s="1"/>
  <c r="M12" i="5"/>
  <c r="L12" i="5"/>
  <c r="T12" i="5" s="1"/>
  <c r="J12" i="5"/>
  <c r="I12" i="5"/>
  <c r="I11" i="5" s="1"/>
  <c r="I10" i="5" s="1"/>
  <c r="I9" i="5" s="1"/>
  <c r="H12" i="5"/>
  <c r="G12" i="5"/>
  <c r="G11" i="5" s="1"/>
  <c r="G10" i="5" s="1"/>
  <c r="G9" i="5" s="1"/>
  <c r="F12" i="5"/>
  <c r="E12" i="5"/>
  <c r="E11" i="5" s="1"/>
  <c r="E10" i="5" s="1"/>
  <c r="D12" i="5"/>
  <c r="C12" i="5"/>
  <c r="C11" i="5" s="1"/>
  <c r="Q11" i="5"/>
  <c r="Q10" i="5" s="1"/>
  <c r="Q9" i="5" s="1"/>
  <c r="O11" i="5"/>
  <c r="O10" i="5" s="1"/>
  <c r="O9" i="5" s="1"/>
  <c r="M11" i="5"/>
  <c r="J11" i="5"/>
  <c r="H11" i="5"/>
  <c r="F11" i="5"/>
  <c r="D11" i="5"/>
  <c r="D10" i="5" l="1"/>
  <c r="D9" i="5" s="1"/>
  <c r="C28" i="5"/>
  <c r="F10" i="5"/>
  <c r="F9" i="5" s="1"/>
  <c r="H10" i="5"/>
  <c r="H9" i="5" s="1"/>
  <c r="J10" i="5"/>
  <c r="J9" i="5" s="1"/>
  <c r="S13" i="5"/>
  <c r="K12" i="5"/>
  <c r="K11" i="5" s="1"/>
  <c r="S18" i="5"/>
  <c r="S23" i="5"/>
  <c r="L11" i="5"/>
  <c r="N10" i="5"/>
  <c r="N9" i="5" s="1"/>
  <c r="V9" i="5" s="1"/>
  <c r="P10" i="5"/>
  <c r="P9" i="5" s="1"/>
  <c r="R10" i="5"/>
  <c r="R9" i="5" s="1"/>
  <c r="S29" i="5"/>
  <c r="S32" i="5"/>
  <c r="S38" i="5"/>
  <c r="S40" i="5"/>
  <c r="E9" i="5"/>
  <c r="Y9" i="5"/>
  <c r="S11" i="5"/>
  <c r="S12" i="5"/>
  <c r="U28" i="5"/>
  <c r="M10" i="5"/>
  <c r="M9" i="5" s="1"/>
  <c r="S17" i="5"/>
  <c r="S22" i="5"/>
  <c r="S25" i="5"/>
  <c r="S31" i="5"/>
  <c r="S34" i="5"/>
  <c r="S39" i="5"/>
  <c r="S41" i="5"/>
  <c r="S46" i="5"/>
  <c r="C9" i="8"/>
  <c r="C15" i="8"/>
  <c r="K24" i="7"/>
  <c r="K12" i="7"/>
  <c r="T12" i="6"/>
  <c r="K28" i="5"/>
  <c r="U10" i="5" l="1"/>
  <c r="T11" i="5"/>
  <c r="L10" i="5"/>
  <c r="U9" i="5"/>
  <c r="C8" i="8"/>
  <c r="K10" i="5"/>
  <c r="S28" i="5"/>
  <c r="L9" i="5" l="1"/>
  <c r="T9" i="5" s="1"/>
  <c r="T10" i="5"/>
  <c r="K9" i="5"/>
  <c r="S9" i="5" s="1"/>
  <c r="S10" i="5"/>
  <c r="E50" i="4" l="1"/>
  <c r="F49" i="4"/>
  <c r="E49" i="4"/>
  <c r="E48" i="4"/>
  <c r="E47" i="4"/>
  <c r="F46" i="4"/>
  <c r="E46" i="4"/>
  <c r="F41" i="4"/>
  <c r="E41" i="4"/>
  <c r="F40" i="4"/>
  <c r="E40" i="4"/>
  <c r="F39" i="4"/>
  <c r="E39" i="4"/>
  <c r="F38" i="4"/>
  <c r="E38" i="4"/>
  <c r="E37" i="4"/>
  <c r="E36" i="4"/>
  <c r="E35" i="4"/>
  <c r="F34" i="4"/>
  <c r="E34" i="4"/>
  <c r="E33" i="4"/>
  <c r="F32" i="4"/>
  <c r="E32" i="4"/>
  <c r="F31" i="4"/>
  <c r="E31" i="4"/>
  <c r="E30" i="4"/>
  <c r="F29" i="4"/>
  <c r="E29" i="4"/>
  <c r="E28" i="4" s="1"/>
  <c r="D28" i="4"/>
  <c r="F28" i="4" s="1"/>
  <c r="C28" i="4"/>
  <c r="E27" i="4"/>
  <c r="E26" i="4"/>
  <c r="F25" i="4"/>
  <c r="E25" i="4"/>
  <c r="E24" i="4"/>
  <c r="F23" i="4"/>
  <c r="E23" i="4"/>
  <c r="F22" i="4"/>
  <c r="E22" i="4"/>
  <c r="E21" i="4"/>
  <c r="E20" i="4"/>
  <c r="E19" i="4"/>
  <c r="F18" i="4"/>
  <c r="E18" i="4"/>
  <c r="F17" i="4"/>
  <c r="E17" i="4"/>
  <c r="E16" i="4"/>
  <c r="E15" i="4"/>
  <c r="E14" i="4"/>
  <c r="F13" i="4"/>
  <c r="E13" i="4"/>
  <c r="E12" i="4" s="1"/>
  <c r="E11" i="4" s="1"/>
  <c r="E10" i="4" s="1"/>
  <c r="E8" i="4" s="1"/>
  <c r="D12" i="4"/>
  <c r="F12" i="4" s="1"/>
  <c r="C12" i="4"/>
  <c r="C11" i="4"/>
  <c r="C10" i="4" s="1"/>
  <c r="C8" i="4" s="1"/>
  <c r="F9" i="4"/>
  <c r="E9" i="4"/>
  <c r="E31" i="3"/>
  <c r="D28" i="3"/>
  <c r="C28" i="3"/>
  <c r="E22" i="3"/>
  <c r="E20" i="3"/>
  <c r="E16" i="3"/>
  <c r="E13" i="3"/>
  <c r="E11" i="3"/>
  <c r="D10" i="3"/>
  <c r="C10" i="3"/>
  <c r="C9" i="3" s="1"/>
  <c r="C8" i="3" s="1"/>
  <c r="D11" i="4" l="1"/>
  <c r="E10" i="3"/>
  <c r="D9" i="3"/>
  <c r="F11" i="4" l="1"/>
  <c r="D10" i="4"/>
  <c r="E9" i="3"/>
  <c r="D8" i="3"/>
  <c r="E8" i="3" s="1"/>
  <c r="F10" i="4" l="1"/>
  <c r="D8" i="4"/>
  <c r="F8" i="4" s="1"/>
  <c r="H40" i="2"/>
  <c r="G40" i="2"/>
  <c r="H36" i="2"/>
  <c r="G36" i="2"/>
  <c r="H35" i="2"/>
  <c r="G35" i="2"/>
  <c r="H34" i="2"/>
  <c r="G34" i="2"/>
  <c r="H32" i="2"/>
  <c r="G32" i="2"/>
  <c r="H31" i="2"/>
  <c r="G31" i="2"/>
  <c r="F29" i="2"/>
  <c r="E29" i="2"/>
  <c r="D29" i="2"/>
  <c r="C29" i="2"/>
  <c r="H28" i="2"/>
  <c r="G28" i="2"/>
  <c r="F25" i="2"/>
  <c r="E25" i="2"/>
  <c r="D25" i="2"/>
  <c r="C25" i="2"/>
  <c r="H24" i="2"/>
  <c r="G24" i="2"/>
  <c r="H22" i="2"/>
  <c r="G22" i="2"/>
  <c r="H21" i="2"/>
  <c r="G21" i="2"/>
  <c r="H20" i="2"/>
  <c r="G20" i="2"/>
  <c r="H19" i="2"/>
  <c r="G19" i="2"/>
  <c r="F18" i="2"/>
  <c r="E18" i="2"/>
  <c r="D18" i="2"/>
  <c r="C18" i="2"/>
  <c r="H15" i="2"/>
  <c r="G15" i="2"/>
  <c r="F14" i="2"/>
  <c r="E14" i="2"/>
  <c r="D14" i="2"/>
  <c r="C14" i="2"/>
  <c r="F11" i="2"/>
  <c r="E11" i="2"/>
  <c r="D11" i="2"/>
  <c r="C11" i="2"/>
  <c r="F10" i="2"/>
  <c r="E10" i="2"/>
  <c r="D10" i="2"/>
  <c r="C10" i="2"/>
  <c r="F9" i="2"/>
  <c r="E9" i="2"/>
  <c r="D9" i="2"/>
  <c r="C9" i="2"/>
  <c r="F8" i="2"/>
  <c r="E8" i="2"/>
  <c r="D8" i="2"/>
  <c r="C8" i="2"/>
  <c r="H8" i="2" l="1"/>
  <c r="H9" i="2"/>
  <c r="H10" i="2"/>
  <c r="H14" i="2"/>
  <c r="H18" i="2"/>
  <c r="H29" i="2"/>
  <c r="G8" i="2"/>
  <c r="G9" i="2"/>
  <c r="G10" i="2"/>
  <c r="G14" i="2"/>
  <c r="G18" i="2"/>
  <c r="G29" i="2"/>
  <c r="D37" i="1"/>
  <c r="E26" i="1" l="1"/>
  <c r="E37" i="1"/>
  <c r="E36" i="1"/>
  <c r="E35" i="1"/>
  <c r="E34" i="1"/>
  <c r="E32" i="1"/>
  <c r="E29" i="1"/>
  <c r="E25" i="1"/>
  <c r="E22" i="1"/>
  <c r="E21" i="1"/>
  <c r="E20" i="1"/>
  <c r="E19" i="1"/>
  <c r="E18" i="1"/>
  <c r="E17" i="1"/>
  <c r="E15" i="1"/>
  <c r="E14" i="1"/>
  <c r="E12" i="1"/>
  <c r="E11" i="1"/>
  <c r="F11" i="1"/>
  <c r="F12" i="1"/>
  <c r="F14" i="1"/>
  <c r="F19" i="1"/>
  <c r="F25" i="1"/>
  <c r="F26" i="1"/>
  <c r="F29" i="1"/>
  <c r="F36" i="1"/>
  <c r="D10" i="1"/>
  <c r="D13" i="1"/>
  <c r="D31" i="1"/>
  <c r="C31" i="1"/>
  <c r="C24" i="1"/>
  <c r="C13" i="1"/>
  <c r="C10" i="1"/>
  <c r="E10" i="1" l="1"/>
  <c r="E13" i="1"/>
  <c r="F13" i="1"/>
  <c r="C23" i="1"/>
  <c r="E31" i="1"/>
  <c r="F10" i="1"/>
  <c r="D24" i="1"/>
  <c r="C9" i="1"/>
  <c r="D23" i="1"/>
  <c r="D9" i="1"/>
  <c r="E9" i="1" l="1"/>
  <c r="F9" i="1"/>
  <c r="E23" i="1"/>
  <c r="F23" i="1"/>
  <c r="F24" i="1"/>
  <c r="E24" i="1"/>
</calcChain>
</file>

<file path=xl/sharedStrings.xml><?xml version="1.0" encoding="utf-8"?>
<sst xmlns="http://schemas.openxmlformats.org/spreadsheetml/2006/main" count="568" uniqueCount="252">
  <si>
    <t>STT</t>
  </si>
  <si>
    <t>Nội dung (1)</t>
  </si>
  <si>
    <t>Dự toán</t>
  </si>
  <si>
    <t>Quyết toán</t>
  </si>
  <si>
    <t>So sánh</t>
  </si>
  <si>
    <t>Tuyệt đối</t>
  </si>
  <si>
    <t>Tương đối (%)</t>
  </si>
  <si>
    <t>A</t>
  </si>
  <si>
    <t>B</t>
  </si>
  <si>
    <t>3=2-1</t>
  </si>
  <si>
    <t>4=2/1</t>
  </si>
  <si>
    <t>TỔNG NGUỒN THU NSĐP</t>
  </si>
  <si>
    <t>I</t>
  </si>
  <si>
    <t>Thu NSĐP được hưởng theo phân cấp</t>
  </si>
  <si>
    <t>-</t>
  </si>
  <si>
    <t>Thu NSĐP hưởng 100%</t>
  </si>
  <si>
    <t>Thu NSĐP hưởng từ các khoản thu phân chia</t>
  </si>
  <si>
    <t>II</t>
  </si>
  <si>
    <t xml:space="preserve">Thu bổ sung từ ngân sách cấp trên </t>
  </si>
  <si>
    <t>Thu bổ sung cân đối ngân sách</t>
  </si>
  <si>
    <t>Thu bổ sung có mục tiêu</t>
  </si>
  <si>
    <t>III</t>
  </si>
  <si>
    <t>Thu từ quỹ dự trữ tài chính</t>
  </si>
  <si>
    <t>IV</t>
  </si>
  <si>
    <t>Thu kết dư</t>
  </si>
  <si>
    <t>V</t>
  </si>
  <si>
    <t>Thu chuyển nguồn từ năm trước chuyển sang</t>
  </si>
  <si>
    <t>TỔNG CHI NSĐP</t>
  </si>
  <si>
    <t xml:space="preserve">Tổng chi cân đối NSĐP </t>
  </si>
  <si>
    <t>Chi đầu tư phát triển</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</si>
  <si>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</si>
  <si>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</si>
  <si>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</si>
  <si>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</si>
  <si>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</si>
  <si>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t>
  </si>
  <si>
    <t>Chi các chương trình mục tiêu quốc gia</t>
  </si>
  <si>
    <t>Chi các chương trình mục tiêu, nhiệm vụ</t>
  </si>
  <si>
    <t>Chi chuyển nguồn sang năm sau</t>
  </si>
  <si>
    <t>C</t>
  </si>
  <si>
    <t>BỘI CHI NSĐP/BỘI THU NSĐP/KẾT DƯ NSĐP</t>
  </si>
  <si>
    <t>D</t>
  </si>
  <si>
    <t>CHI TRẢ NỢ GỐC CỦA NSĐP</t>
  </si>
  <si>
    <t>Từ nguồn vay để trả nợ gốc</t>
  </si>
  <si>
    <t>Từ nguồn bội thu, tăng thu, tiết kiệm chi, kết dư ngân sách cấp tỉnh</t>
  </si>
  <si>
    <t>E</t>
  </si>
  <si>
    <t>TỔNG MỨC VAY CỦA NSĐP</t>
  </si>
  <si>
    <t>Vay để bù đắp bội chi</t>
  </si>
  <si>
    <t>Vay để trả nợ gốc</t>
  </si>
  <si>
    <t>G</t>
  </si>
  <si>
    <t>TỔNG MỨC DƯ NỢ VAY CUỐI NĂM CỦA NSĐP</t>
  </si>
  <si>
    <t xml:space="preserve">Thu viện trợ </t>
  </si>
  <si>
    <t>Thu hoàn trả giữa các cấp ngân sách</t>
  </si>
  <si>
    <t>Thu quản lý qua ngân sách</t>
  </si>
  <si>
    <t>Ghi thu, ghi chi</t>
  </si>
  <si>
    <t>VI</t>
  </si>
  <si>
    <t>VII</t>
  </si>
  <si>
    <t>VIII</t>
  </si>
  <si>
    <t>IX</t>
  </si>
  <si>
    <t>Chi hoàn trả giữa các cấp ngân sách</t>
  </si>
  <si>
    <t>Chi quản lý qua ngân sách</t>
  </si>
  <si>
    <t>(Kèm theo Nghị quyết số …. /NQ-HĐND ngày …./7/2019 của HĐND thành phố)</t>
  </si>
  <si>
    <t>QUYẾT TOÁN CÂN ĐỐI NGÂN SÁCH ĐỊA PHƯƠNG NĂM 2019</t>
  </si>
  <si>
    <t>(Kèm theo Nghị quyết số 138./NQ-HĐND ngày 09/7/2020 của HĐND thành phố Sơn La)</t>
  </si>
  <si>
    <t>QUYẾT TOÁN NGUỒN THU NGÂN SÁCH NHÀ NƯỚC TRÊN ĐỊA BÀN THEO LĨNH VỰC NĂM 2019</t>
  </si>
  <si>
    <t>Nội dung</t>
  </si>
  <si>
    <t>So sánh (%)</t>
  </si>
  <si>
    <t>Tổng thu NSNN</t>
  </si>
  <si>
    <t>Thu NSĐP</t>
  </si>
  <si>
    <t>5=3/1</t>
  </si>
  <si>
    <t>6=4/2</t>
  </si>
  <si>
    <t xml:space="preserve">TỔNG NGUỒN THU NSNN </t>
  </si>
  <si>
    <t>TỔNG THU CÂN ĐỐI NSNN</t>
  </si>
  <si>
    <t>Thu nội địa</t>
  </si>
  <si>
    <t>Thu từ khu vực DNNN do trung ương quản lý (1)</t>
  </si>
  <si>
    <t xml:space="preserve">Thuế giá trị gia tăng </t>
  </si>
  <si>
    <t xml:space="preserve">Thuế thu nhập doanh nghiệp </t>
  </si>
  <si>
    <t>Thu từ khu vực DNNN do địa phương quản lý (2)</t>
  </si>
  <si>
    <t>Thuế tài nguyên (M 1550)</t>
  </si>
  <si>
    <t>Thu từ khu vực doanh nghiệp có vốn đầu tư nước ngoài (3)</t>
  </si>
  <si>
    <t>Thu từ khu vực kinh tế ngoài quốc doanh (4)</t>
  </si>
  <si>
    <t xml:space="preserve">Thuế tiêu thụ đặc biệt </t>
  </si>
  <si>
    <t>Thuế thu nhập doanh nghiệp</t>
  </si>
  <si>
    <t>Thuế tài nguyên</t>
  </si>
  <si>
    <t>Thu khác</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</si>
  <si>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</si>
  <si>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</si>
  <si>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</si>
  <si>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</si>
  <si>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</si>
  <si>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</si>
  <si>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Phí và lệ phí trung ương</t>
  </si>
  <si>
    <t>Phí và lệ phí tỉnh, huyện</t>
  </si>
  <si>
    <t>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</si>
  <si>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</si>
  <si>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</si>
  <si>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</si>
  <si>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</si>
  <si>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</si>
  <si>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</si>
  <si>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</si>
  <si>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</si>
  <si>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</si>
  <si>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(5)</t>
  </si>
  <si>
    <t>Lợi nhuận được chia của Nhà nước và lợi nhuận sau thuế còn lại sau khi trích lập các quỹ của doanh nghiệp nhà nước (5)</t>
  </si>
  <si>
    <t>Chênh lệch thu chi Ngân hàng Nhà nước (5)</t>
  </si>
  <si>
    <t>Thu từ dầu thô</t>
  </si>
  <si>
    <t xml:space="preserve">Thu từ hoạt động xuất nhập khẩu </t>
  </si>
  <si>
    <t>Thuế xuất khẩu</t>
  </si>
  <si>
    <t>Thuế nhập khẩu</t>
  </si>
  <si>
    <t>Thuế tiêu thụ đặc biệt thu từ hàng hóa nhập khẩu</t>
  </si>
  <si>
    <t>Thuế bảo vệ môi trường thu từ hàng hóa nhập khẩu</t>
  </si>
  <si>
    <t>Thuế giá trị gia tăng thu từ hàng hóa nhập khẩu</t>
  </si>
  <si>
    <t>Thu viện trợ</t>
  </si>
  <si>
    <t>THU TỪ QUỸ DỰ TRỮ TÀI CHÍNH</t>
  </si>
  <si>
    <t>THU KẾT DƯ NĂM TRƯỚC</t>
  </si>
  <si>
    <t>THU CHUYỂN NGUỒN TỪ NĂM TRƯỚC CHUYỂN SANG</t>
  </si>
  <si>
    <t>QUYẾT TOÁN CHI NGÂN SÁCH ĐỊA PHƯƠNG THEO LĨNH VỰC NĂM 2019</t>
  </si>
  <si>
    <t>(Kèm theo Nghị quyết số 138/NQ-HĐND ngày 09/7/2020 của HĐND thành phố Sơn La)</t>
  </si>
  <si>
    <t xml:space="preserve">Dự toán </t>
  </si>
  <si>
    <t>3=2/1</t>
  </si>
  <si>
    <t>CHI CÂN ĐỐI NSĐP</t>
  </si>
  <si>
    <t>Chi đầu tư phát triển (1)</t>
  </si>
  <si>
    <t xml:space="preserve">Chi đầu tư cho các dự án </t>
  </si>
  <si>
    <t>Trong đó: Chia theo lĩnh vực</t>
  </si>
  <si>
    <t>Chi giáo dục - đào tạo và dạy nghề</t>
  </si>
  <si>
    <t xml:space="preserve">Chi khoa học và công nghệ </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</si>
  <si>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</si>
  <si>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</si>
  <si>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</si>
  <si>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</si>
  <si>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</si>
  <si>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</si>
  <si>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khoa học và công nghệ (2)</t>
  </si>
  <si>
    <t>Chi trả nợ lãi các khoản do chính quyền địa phương vay (2)</t>
  </si>
  <si>
    <t>Chi bổ sung quỹ dự trữ tài chính (2)</t>
  </si>
  <si>
    <t>CHI CÁC CHƯƠNG TRÌNH MỤC TIÊU</t>
  </si>
  <si>
    <t xml:space="preserve">Chi các chương trình mục tiêu, nhiệm vụ </t>
  </si>
  <si>
    <t>CHI QUẢN LÝ QUA NGÂN SÁCH</t>
  </si>
  <si>
    <t>GHI THU, GHI CHI</t>
  </si>
  <si>
    <t>CHI HOÀN TRẢ GIỮA CÁC CẤP NGÂN SÁCH</t>
  </si>
  <si>
    <t>CHI CHUYỂN NGUỒN SANG NĂM SAU</t>
  </si>
  <si>
    <t>QUYẾT TOÁN CHI NGÂN SÁCH CẤP HUYỆN THEO LĨNH VỰC NĂM 2019</t>
  </si>
  <si>
    <t>CHI BỔ SUNG CÂN ĐỐI CHO NGÂN SÁCH CẤP DƯỚI (1)</t>
  </si>
  <si>
    <t>CHI NGÂN SÁCH CẤP HUYỆN THEO LĨNH VỰC</t>
  </si>
  <si>
    <t xml:space="preserve">Chi đầu tư phát triển </t>
  </si>
  <si>
    <t>Chi đầu tư cho các dự án</t>
  </si>
  <si>
    <t>Chi khoa học và công nghệ</t>
  </si>
  <si>
    <t>Chi quốc phòng</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</si>
  <si>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</si>
  <si>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</si>
  <si>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</si>
  <si>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</si>
  <si>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</si>
  <si>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</si>
  <si>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</si>
  <si>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</si>
  <si>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</si>
  <si>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</si>
  <si>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thường xuyên khác</t>
  </si>
  <si>
    <t>CHI CHƯƠNG TRÌNH MỤC TIÊU</t>
  </si>
  <si>
    <t>H</t>
  </si>
  <si>
    <t>QUYẾT TOÁN CHI NGÂN SÁCH CẤP HUYỆN CHO TỪNG CƠ QUAN, TỔ CHỨC THEO LĨNH VỰC NĂM 2019</t>
  </si>
  <si>
    <t>Tên đơn vị</t>
  </si>
  <si>
    <t>Dự toán (1)</t>
  </si>
  <si>
    <t>Tổng số</t>
  </si>
  <si>
    <t>Chi chương trình MTQG</t>
  </si>
  <si>
    <t>Chi chuyển nguồn sang ngân sách năm sau</t>
  </si>
  <si>
    <t>TỔNG SỐ</t>
  </si>
  <si>
    <t>CHI CÂN ĐỐI NGÂN SÁCH</t>
  </si>
  <si>
    <t>CHI CHƯƠNG TRÌNH MTQG</t>
  </si>
  <si>
    <t>QUYẾT TOÁN CHI NGÂN SÁCH ĐỊA PHƯƠNG TỪNG XÃ NĂM 2019</t>
  </si>
  <si>
    <t>Tên xã, phường</t>
  </si>
  <si>
    <t>Dự toán năm 2019</t>
  </si>
  <si>
    <t>Quyết toán năm 2019</t>
  </si>
  <si>
    <t>Bao gồm</t>
  </si>
  <si>
    <t>So sánh QT/
DT (%)</t>
  </si>
  <si>
    <t>Trong đó</t>
  </si>
  <si>
    <t>Chi đầu tư XDCB</t>
  </si>
  <si>
    <t>Chi các nhiệm vụ, CTMT</t>
  </si>
  <si>
    <t>Chi an ninh quốc phòng</t>
  </si>
  <si>
    <t>Sự nghiệp giáo dục</t>
  </si>
  <si>
    <t>Sự nghiệp văn hóa thể thao</t>
  </si>
  <si>
    <t>Sự nghiệp kinh tế</t>
  </si>
  <si>
    <t>QLNN, Đảng, đoàn thể</t>
  </si>
  <si>
    <t xml:space="preserve">Chiềng Lề </t>
  </si>
  <si>
    <t>Tô Hiệu</t>
  </si>
  <si>
    <t>Quyết Thắng</t>
  </si>
  <si>
    <t>Quyết Tâm</t>
  </si>
  <si>
    <t>Chiềng An</t>
  </si>
  <si>
    <t>Chiềng Sinh</t>
  </si>
  <si>
    <t>Chiềng Xôm</t>
  </si>
  <si>
    <t>Chiềng Cơi</t>
  </si>
  <si>
    <t>Chiềng Cọ</t>
  </si>
  <si>
    <t>Chiềng Đen</t>
  </si>
  <si>
    <t>Chiềng Ngần</t>
  </si>
  <si>
    <t>Hua La</t>
  </si>
  <si>
    <t>TỔNG CỘNG:</t>
  </si>
  <si>
    <t>QUYẾT TOÁN CHI BỔ SUNG TỪ NS CẤP HUYỆN CHO NGÂN SÁCH TỪNG XÃ, PHƯỜNG NĂM 2019</t>
  </si>
  <si>
    <t>So sánh
 QT/DT
(%)</t>
  </si>
  <si>
    <t>Bổ sung
 cân đối</t>
  </si>
  <si>
    <t>Bổ sung mục tiêu</t>
  </si>
  <si>
    <t>Bổ sung 
cân đối</t>
  </si>
  <si>
    <t>Trong đó: Vốn nước ngoài</t>
  </si>
  <si>
    <t>Nghị định 31 - Biểu 61</t>
  </si>
  <si>
    <t>QUYẾT TOÁN CHI CHƯƠNG TRÌNH MỤC TIÊU QUỐC GIA NĂM 2019</t>
  </si>
  <si>
    <t>Nội dung chi</t>
  </si>
  <si>
    <t>Chia ra</t>
  </si>
  <si>
    <t>Cấp huyện thực hiện</t>
  </si>
  <si>
    <t>Cấp xã thực hiện</t>
  </si>
  <si>
    <t>Vốn đầu tư</t>
  </si>
  <si>
    <t>Vốn sự nghiệp</t>
  </si>
  <si>
    <t>TỔNG SỐ:</t>
  </si>
  <si>
    <t>Chương trình MTQG giảm nghèo bền vững (Chương trình 135)</t>
  </si>
  <si>
    <t>Vốn sự nghiệp - Dự án Nâng cao năng lực giám sát, đánh giá chương trình</t>
  </si>
  <si>
    <t>Chương trình MTQG đảm bảo trật tự an toàn giao thông, phòng cháy, chữa cháy, phòng chống tội phạm và ma túy</t>
  </si>
  <si>
    <t xml:space="preserve">Xây dựng xã, phường, thị trấn không tệ nạn ma túy </t>
  </si>
  <si>
    <t>Dự án 5: Nâng cao hiệu quả công tác phòng, chống ma túy tại xã, phường, thị trấn</t>
  </si>
  <si>
    <t>Chương trình MTQG xây dựng nông thôn mới</t>
  </si>
  <si>
    <t>Chương trình mục tiêu phát triển hệ thống trợ giúp xã hội</t>
  </si>
  <si>
    <t>Dự án 2: Phát triển hệ thống bảo vệ trẻ em; thu thập và cập nhật thông tin về trẻ em</t>
  </si>
  <si>
    <t>Dự án 3: Hỗ trợ thực hiện các mục tiêu quốc gia về bình đẳng giới</t>
  </si>
  <si>
    <t>PHỤ BIỂU</t>
  </si>
  <si>
    <t>PHÂN BỔ NGUỒN THU KẾT DƯ NGÂN SÁCH THÀNH PHỐ NĂM 2019</t>
  </si>
  <si>
    <t>Số tiền</t>
  </si>
  <si>
    <t>Ghi chú</t>
  </si>
  <si>
    <t>Phân bổ để thực hiện dự án: Cắm mốc hành lang bảo vệ nguồn nước sinh hoạt đối với Nhà máy cấp nước số 1, số 2 thành phố Sơn La (nguồn nước hang Thẳm Tát Tòng, suối Nậm La)</t>
  </si>
  <si>
    <t>Thu hồi, nộp ngân sách tỉnh nguồn kinh phí hỗ trợ về nhà ở đối với người có công với cách mạng theo Quyết định số 22/2013/QĐ-TTg ngày 26/4/2013 của Thủ tướng Chính phủ</t>
  </si>
  <si>
    <t>Bổ sung nguồn thực hiện các nhiệm vụ phát triển kinh tế - xã hội và các nhiệm vụ chi phát sinh thành phố năm 2020</t>
  </si>
  <si>
    <t>Nghị định 31 - Biểu số 48 - Trang 1/2</t>
  </si>
  <si>
    <t>Đơn vị tính: Triệu đồng</t>
  </si>
  <si>
    <t>Nghị định 31 - Biểu số 50 - Trang 1/2</t>
  </si>
  <si>
    <t>Nghị định 31 - Biểu số 51 - Trang 1/2</t>
  </si>
  <si>
    <t>Nghị định 31 - Biểu số 52 - Trang 1/2</t>
  </si>
  <si>
    <t>Nghị định 31 - Biểu số 54 - Trang 1/2</t>
  </si>
  <si>
    <r>
      <t xml:space="preserve">Chi đầu tư phát triển </t>
    </r>
    <r>
      <rPr>
        <sz val="8"/>
        <rFont val="Times New Roman"/>
        <family val="1"/>
      </rPr>
      <t>(Không kể chương trình MTQG)</t>
    </r>
  </si>
  <si>
    <r>
      <t xml:space="preserve">Chi thường xuyên </t>
    </r>
    <r>
      <rPr>
        <sz val="8"/>
        <rFont val="Times New Roman"/>
        <family val="1"/>
      </rPr>
      <t>(Không kể chương trình MTQG)</t>
    </r>
  </si>
  <si>
    <t>597.587</t>
  </si>
  <si>
    <t>593.290</t>
  </si>
  <si>
    <t>0</t>
  </si>
  <si>
    <t>I. Chi đầu tư phát triển</t>
  </si>
  <si>
    <t>II. Chi thường xuyên</t>
  </si>
  <si>
    <t>Dự toán 
năm 2019</t>
  </si>
  <si>
    <t>III. Chi hoàn trả giữa các cấp ngân sách</t>
  </si>
  <si>
    <t>IV. Chi quản lý qua ngân sách</t>
  </si>
  <si>
    <t>V. Ghi thu, ghi chi</t>
  </si>
  <si>
    <t>V. Chi chuyển nguồn</t>
  </si>
  <si>
    <t>Sự nghiệp 
y tế</t>
  </si>
  <si>
    <t>Đảm bảo 
xã hội</t>
  </si>
  <si>
    <t>Nghị định 31 - Biểu số 58 - Trang 1/2</t>
  </si>
  <si>
    <t>Đơn vị tính: Đồng</t>
  </si>
  <si>
    <t>Nghị định 31 - Biểu số 59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</si>
</sst>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
    <numFmt numFmtId="166" formatCode="_(* #,##0_);_(* \(#,##0\);_(* &quot;-&quot;??_);_(@_)"/>
  </numFmts>
  <fonts count="26" x14ac:knownFonts="1">
    <font>
      <sz val="11"/>
      <color theme="1"/>
      <name val="Calibri"/>
      <family val="2"/>
      <scheme val="minor"/>
    </font>
    <font>
      <b/>
      <sz val="12"/>
      <name val="Times New Roman"/>
      <family val="1"/>
    </font>
    <font>
      <b/>
      <sz val="10"/>
      <name val="Times New Roman"/>
      <family val="1"/>
    </font>
    <font>
      <b/>
      <sz val="16"/>
      <name val="Times New Roman"/>
      <family val="1"/>
    </font>
    <font>
      <b/>
      <sz val="11"/>
      <name val="Times New Roman"/>
      <family val="1"/>
    </font>
    <font>
      <sz val="10"/>
      <name val="Times New Roman"/>
      <family val="1"/>
    </font>
    <font>
      <sz val="16"/>
      <name val="Times New Roman"/>
      <family val="1"/>
    </font>
    <font>
      <sz val="11"/>
      <name val="Times New Roman"/>
      <family val="1"/>
    </font>
    <font>
      <i/>
      <sz val="12"/>
      <name val="Times New Roman"/>
      <family val="1"/>
    </font>
    <font>
      <i/>
      <sz val="10"/>
      <name val="Times New Roman"/>
      <family val="1"/>
    </font>
    <font>
      <b/>
      <i/>
      <sz val="10"/>
      <name val="Times New Roman"/>
      <family val="1"/>
    </font>
    <font>
      <i/>
      <sz val="11"/>
      <name val="Times New Roman"/>
      <family val="1"/>
    </font>
    <font>
      <sz val="12"/>
      <name val="Times New Roman"/>
      <family val="1"/>
    </font>
    <font>
      <sz val="11"/>
      <color theme="1"/>
      <name val="Calibri"/>
      <family val="2"/>
      <scheme val="minor"/>
    </font>
    <font>
      <i/>
      <sz val="8"/>
      <name val="Times New Roman"/>
      <family val="1"/>
    </font>
    <font>
      <b/>
      <sz val="8"/>
      <name val="Times New Roman"/>
      <family val="1"/>
    </font>
    <font>
      <sz val="8"/>
      <name val="Times New Roman"/>
      <family val="1"/>
    </font>
    <font>
      <b/>
      <sz val="14"/>
      <color theme="1"/>
      <name val="Times New Roman"/>
      <family val="1"/>
    </font>
    <font>
      <i/>
      <sz val="10"/>
      <color theme="1"/>
      <name val="Times New Roman"/>
      <family val="1"/>
    </font>
    <font>
      <b/>
      <sz val="11"/>
      <color theme="1"/>
      <name val="Times New Roman"/>
      <family val="1"/>
    </font>
    <font>
      <sz val="11"/>
      <color theme="1"/>
      <name val="Times New Roman"/>
      <family val="1"/>
    </font>
    <font>
      <b/>
      <sz val="14"/>
      <name val="Times New Roman"/>
      <family val="1"/>
    </font>
    <font>
      <i/>
      <sz val="13"/>
      <name val="Times New Roman"/>
      <family val="1"/>
    </font>
    <font>
      <b/>
      <i/>
      <sz val="12"/>
      <name val="Times New Roman"/>
      <family val="1"/>
    </font>
    <font>
      <b/>
      <i/>
      <sz val="8"/>
      <name val="Times New Roman"/>
      <family val="1"/>
    </font>
    <font>
      <i/>
      <sz val="13"/>
      <color theme="1"/>
      <name val="Times New Roman"/>
      <family val="1"/>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xf numFmtId="43" fontId="13" fillId="0" borderId="0" applyFont="0" applyFill="0" applyBorder="0" applyAlignment="0" applyProtection="0"/>
  </cellStyleXfs>
  <cellXfs count="114">
    <xf numFmtId="0" fontId="0" fillId="0" borderId="0" xfId="0"/>
    <xf numFmtId="0" fontId="3" fillId="0" borderId="0" xfId="0" applyFont="1" applyFill="1" applyBorder="1" applyAlignment="1">
      <alignment vertical="center"/>
    </xf>
    <xf numFmtId="0" fontId="4"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7" fillId="0" borderId="0" xfId="0" applyFont="1" applyFill="1" applyBorder="1" applyAlignment="1">
      <alignment horizontal="center" vertical="center"/>
    </xf>
    <xf numFmtId="165" fontId="11" fillId="0" borderId="0"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7" fillId="0" borderId="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0" fontId="9" fillId="0" borderId="0" xfId="0" applyFont="1" applyFill="1" applyBorder="1" applyAlignment="1">
      <alignment horizontal="center" vertical="center"/>
    </xf>
    <xf numFmtId="164" fontId="9" fillId="0" borderId="0" xfId="0" applyNumberFormat="1" applyFont="1" applyFill="1" applyBorder="1" applyAlignment="1">
      <alignment vertical="center"/>
    </xf>
    <xf numFmtId="164" fontId="7" fillId="0" borderId="0" xfId="0" applyNumberFormat="1" applyFont="1" applyFill="1" applyBorder="1" applyAlignment="1">
      <alignment vertical="center"/>
    </xf>
    <xf numFmtId="0" fontId="14" fillId="0" borderId="0" xfId="0" applyFont="1" applyFill="1" applyBorder="1" applyAlignment="1">
      <alignment vertical="center"/>
    </xf>
    <xf numFmtId="3" fontId="14" fillId="0" borderId="0" xfId="0" applyNumberFormat="1" applyFont="1" applyFill="1" applyBorder="1" applyAlignment="1">
      <alignment horizontal="right" vertical="center"/>
    </xf>
    <xf numFmtId="0" fontId="12" fillId="0" borderId="0" xfId="0" applyFont="1" applyFill="1" applyAlignment="1">
      <alignment horizontal="center" vertical="center"/>
    </xf>
    <xf numFmtId="0" fontId="12" fillId="0" borderId="0" xfId="0" applyFont="1" applyFill="1" applyAlignment="1">
      <alignment vertical="center"/>
    </xf>
    <xf numFmtId="164" fontId="1" fillId="0" borderId="0" xfId="0" applyNumberFormat="1" applyFont="1" applyFill="1" applyAlignment="1">
      <alignment vertical="center"/>
    </xf>
    <xf numFmtId="3" fontId="1" fillId="0" borderId="0" xfId="0" applyNumberFormat="1" applyFont="1" applyFill="1" applyAlignment="1">
      <alignment vertical="center"/>
    </xf>
    <xf numFmtId="3" fontId="12" fillId="0" borderId="0" xfId="0" applyNumberFormat="1" applyFont="1" applyFill="1" applyAlignment="1">
      <alignment vertical="center"/>
    </xf>
    <xf numFmtId="0" fontId="15" fillId="0" borderId="1" xfId="0"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xf>
    <xf numFmtId="3" fontId="2" fillId="0" borderId="0" xfId="0" applyNumberFormat="1" applyFont="1" applyFill="1" applyAlignment="1">
      <alignment vertical="center"/>
    </xf>
    <xf numFmtId="3" fontId="5" fillId="0" borderId="0" xfId="0" applyNumberFormat="1" applyFont="1" applyFill="1" applyAlignment="1">
      <alignment vertical="center"/>
    </xf>
    <xf numFmtId="0" fontId="18" fillId="0" borderId="0" xfId="0" applyFont="1" applyAlignment="1">
      <alignment horizontal="center" vertical="center"/>
    </xf>
    <xf numFmtId="0" fontId="18" fillId="0" borderId="0" xfId="0" applyFont="1" applyAlignment="1">
      <alignment vertical="center"/>
    </xf>
    <xf numFmtId="0" fontId="19" fillId="0" borderId="1" xfId="0" applyFont="1" applyBorder="1" applyAlignment="1">
      <alignment horizontal="center" vertical="center"/>
    </xf>
    <xf numFmtId="3" fontId="19" fillId="0" borderId="1" xfId="0" applyNumberFormat="1" applyFont="1" applyBorder="1" applyAlignment="1">
      <alignment horizontal="center" vertical="center"/>
    </xf>
    <xf numFmtId="0" fontId="2" fillId="0" borderId="1" xfId="0" applyFont="1" applyFill="1" applyBorder="1" applyAlignment="1">
      <alignment horizontal="center" vertical="center" wrapText="1"/>
    </xf>
    <xf numFmtId="0" fontId="1" fillId="0" borderId="0" xfId="0" applyFont="1" applyFill="1" applyBorder="1" applyAlignment="1">
      <alignment horizontal="center" vertical="center"/>
    </xf>
    <xf numFmtId="0" fontId="8" fillId="0" borderId="0" xfId="0" applyFont="1" applyFill="1" applyBorder="1" applyAlignment="1">
      <alignment horizontal="center" vertical="center"/>
    </xf>
    <xf numFmtId="3" fontId="15" fillId="0" borderId="1" xfId="0" applyNumberFormat="1" applyFont="1" applyFill="1" applyBorder="1" applyAlignment="1">
      <alignment horizontal="center" vertical="center" wrapText="1"/>
    </xf>
    <xf numFmtId="3" fontId="15" fillId="0" borderId="1" xfId="0" applyNumberFormat="1" applyFont="1" applyFill="1" applyBorder="1" applyAlignment="1">
      <alignment horizontal="center" vertical="center"/>
    </xf>
    <xf numFmtId="0" fontId="11" fillId="0" borderId="0" xfId="0" applyFont="1" applyFill="1" applyAlignment="1">
      <alignment horizontal="right" vertical="center"/>
    </xf>
    <xf numFmtId="0" fontId="15" fillId="0" borderId="1" xfId="0"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3" fontId="18" fillId="0" borderId="2" xfId="0" applyNumberFormat="1" applyFont="1" applyBorder="1" applyAlignment="1">
      <alignment horizontal="right" vertical="center"/>
    </xf>
    <xf numFmtId="0" fontId="17" fillId="0" borderId="0" xfId="0" applyFont="1" applyAlignment="1">
      <alignment horizontal="center" vertical="center"/>
    </xf>
    <xf numFmtId="0" fontId="21"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5" fontId="2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164" fontId="1" fillId="0" borderId="1" xfId="0" applyNumberFormat="1" applyFont="1" applyFill="1" applyBorder="1" applyAlignment="1">
      <alignment horizontal="righ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justify" vertical="center" wrapText="1"/>
    </xf>
    <xf numFmtId="164" fontId="12" fillId="0" borderId="1" xfId="0" applyNumberFormat="1" applyFont="1" applyFill="1" applyBorder="1" applyAlignment="1">
      <alignment horizontal="right" vertical="center" wrapText="1"/>
    </xf>
    <xf numFmtId="0" fontId="12" fillId="0" borderId="1" xfId="0" applyFont="1" applyFill="1" applyBorder="1" applyAlignment="1">
      <alignment vertical="center"/>
    </xf>
    <xf numFmtId="164" fontId="12" fillId="0" borderId="1" xfId="0" applyNumberFormat="1" applyFont="1" applyFill="1" applyBorder="1" applyAlignment="1">
      <alignment horizontal="right" vertical="center"/>
    </xf>
    <xf numFmtId="164" fontId="8" fillId="0" borderId="0" xfId="0" applyNumberFormat="1" applyFont="1" applyFill="1" applyBorder="1" applyAlignment="1">
      <alignment horizontal="right" vertical="center"/>
    </xf>
    <xf numFmtId="0" fontId="17" fillId="0" borderId="0" xfId="0" applyFont="1" applyAlignment="1">
      <alignment horizontal="center"/>
    </xf>
    <xf numFmtId="0" fontId="21"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164" fontId="8" fillId="0" borderId="1" xfId="0" applyNumberFormat="1" applyFont="1" applyFill="1" applyBorder="1" applyAlignment="1">
      <alignment horizontal="right" vertical="center" wrapText="1"/>
    </xf>
    <xf numFmtId="164" fontId="8" fillId="0" borderId="2" xfId="0" applyNumberFormat="1" applyFont="1" applyFill="1" applyBorder="1" applyAlignment="1">
      <alignment horizontal="right" vertical="center"/>
    </xf>
    <xf numFmtId="0" fontId="8" fillId="0" borderId="1" xfId="0" applyFont="1" applyFill="1" applyBorder="1" applyAlignment="1">
      <alignment vertical="center" wrapText="1"/>
    </xf>
    <xf numFmtId="165" fontId="24" fillId="0" borderId="1" xfId="0" applyNumberFormat="1" applyFont="1" applyFill="1" applyBorder="1" applyAlignment="1">
      <alignment horizontal="center" vertical="center" wrapText="1"/>
    </xf>
    <xf numFmtId="0" fontId="15" fillId="0" borderId="1" xfId="0" applyFont="1" applyFill="1" applyBorder="1" applyAlignment="1">
      <alignment horizontal="justify"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justify" vertical="center" wrapText="1"/>
    </xf>
    <xf numFmtId="0" fontId="16" fillId="0" borderId="1" xfId="0" applyFont="1" applyFill="1" applyBorder="1" applyAlignment="1">
      <alignment vertical="center" wrapText="1"/>
    </xf>
    <xf numFmtId="0" fontId="16" fillId="0" borderId="1" xfId="0" applyFont="1" applyFill="1" applyBorder="1" applyAlignment="1">
      <alignment vertical="center"/>
    </xf>
    <xf numFmtId="0" fontId="12" fillId="0" borderId="1" xfId="0" applyFont="1" applyFill="1" applyBorder="1" applyAlignment="1">
      <alignment vertical="center" wrapText="1"/>
    </xf>
    <xf numFmtId="3" fontId="8" fillId="0" borderId="0" xfId="0" applyNumberFormat="1" applyFont="1" applyFill="1" applyBorder="1" applyAlignment="1">
      <alignment horizontal="right" vertical="center"/>
    </xf>
    <xf numFmtId="0" fontId="15" fillId="0" borderId="1" xfId="0" applyFont="1" applyFill="1" applyBorder="1" applyAlignment="1">
      <alignment vertical="center" wrapText="1"/>
    </xf>
    <xf numFmtId="3" fontId="15" fillId="0" borderId="1" xfId="0" applyNumberFormat="1" applyFont="1" applyFill="1" applyBorder="1" applyAlignment="1">
      <alignment horizontal="right" vertical="center" wrapText="1"/>
    </xf>
    <xf numFmtId="3" fontId="16" fillId="0" borderId="1" xfId="0" applyNumberFormat="1" applyFont="1" applyFill="1" applyBorder="1" applyAlignment="1">
      <alignment horizontal="right" vertical="center" wrapText="1"/>
    </xf>
    <xf numFmtId="3" fontId="15" fillId="0" borderId="1" xfId="0" quotePrefix="1" applyNumberFormat="1" applyFont="1" applyFill="1" applyBorder="1" applyAlignment="1">
      <alignment horizontal="right" vertical="center" wrapText="1"/>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22" fillId="0" borderId="0" xfId="0" applyFont="1" applyFill="1" applyAlignment="1">
      <alignment horizontal="center" vertical="center" wrapText="1"/>
    </xf>
    <xf numFmtId="0" fontId="22" fillId="0" borderId="0" xfId="0" applyFont="1" applyFill="1" applyAlignment="1">
      <alignment horizontal="center" vertical="center"/>
    </xf>
    <xf numFmtId="0" fontId="16" fillId="0" borderId="1" xfId="0" applyFont="1" applyFill="1" applyBorder="1" applyAlignment="1">
      <alignment horizontal="center" vertical="center"/>
    </xf>
    <xf numFmtId="3" fontId="15" fillId="0" borderId="1" xfId="0" applyNumberFormat="1" applyFont="1" applyFill="1" applyBorder="1" applyAlignment="1">
      <alignment vertical="center"/>
    </xf>
    <xf numFmtId="3" fontId="16" fillId="0" borderId="1" xfId="0" applyNumberFormat="1" applyFont="1" applyFill="1" applyBorder="1" applyAlignment="1">
      <alignment vertical="center"/>
    </xf>
    <xf numFmtId="164" fontId="16"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164" fontId="15"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3" fontId="2" fillId="0" borderId="1" xfId="0" applyNumberFormat="1" applyFont="1" applyFill="1" applyBorder="1" applyAlignment="1">
      <alignment horizontal="center" vertical="center"/>
    </xf>
    <xf numFmtId="3" fontId="2" fillId="0" borderId="1"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xf>
    <xf numFmtId="3" fontId="10" fillId="0" borderId="1" xfId="0" applyNumberFormat="1" applyFont="1" applyFill="1" applyBorder="1" applyAlignment="1">
      <alignment horizontal="center" vertical="center" wrapText="1"/>
    </xf>
    <xf numFmtId="3" fontId="2" fillId="0" borderId="1" xfId="0" applyNumberFormat="1" applyFont="1" applyFill="1" applyBorder="1" applyAlignment="1">
      <alignment vertical="center"/>
    </xf>
    <xf numFmtId="164" fontId="2"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166" fontId="5" fillId="0" borderId="1" xfId="1" applyNumberFormat="1" applyFont="1" applyFill="1" applyBorder="1" applyAlignment="1">
      <alignment vertical="center"/>
    </xf>
    <xf numFmtId="3" fontId="5" fillId="0" borderId="1" xfId="0" applyNumberFormat="1" applyFont="1" applyFill="1" applyBorder="1" applyAlignment="1">
      <alignment vertical="center"/>
    </xf>
    <xf numFmtId="164" fontId="5" fillId="0" borderId="1" xfId="0" applyNumberFormat="1" applyFont="1" applyFill="1" applyBorder="1" applyAlignment="1">
      <alignment horizontal="center" vertical="center"/>
    </xf>
    <xf numFmtId="3" fontId="21" fillId="0" borderId="0" xfId="0" applyNumberFormat="1" applyFont="1" applyFill="1" applyAlignment="1">
      <alignment horizontal="center" vertical="center"/>
    </xf>
    <xf numFmtId="3" fontId="8" fillId="0" borderId="2" xfId="0" applyNumberFormat="1" applyFont="1" applyFill="1" applyBorder="1" applyAlignment="1">
      <alignment horizontal="right" vertical="center"/>
    </xf>
    <xf numFmtId="0" fontId="15" fillId="0" borderId="1" xfId="0" applyFont="1" applyFill="1" applyBorder="1" applyAlignment="1">
      <alignment horizontal="center" vertical="center"/>
    </xf>
    <xf numFmtId="49" fontId="15" fillId="0" borderId="1" xfId="0" applyNumberFormat="1" applyFont="1" applyFill="1" applyBorder="1" applyAlignment="1">
      <alignment horizontal="justify" vertical="center" wrapText="1"/>
    </xf>
    <xf numFmtId="49" fontId="16" fillId="0" borderId="1" xfId="0" applyNumberFormat="1" applyFont="1" applyFill="1" applyBorder="1" applyAlignment="1">
      <alignment horizontal="justify" vertical="center" wrapText="1"/>
    </xf>
    <xf numFmtId="49" fontId="16" fillId="0" borderId="1" xfId="0" applyNumberFormat="1" applyFont="1" applyFill="1" applyBorder="1" applyAlignment="1">
      <alignment horizontal="left" vertical="center"/>
    </xf>
    <xf numFmtId="0" fontId="25" fillId="0" borderId="0" xfId="0" applyFont="1" applyAlignment="1">
      <alignment horizontal="center" vertical="center"/>
    </xf>
    <xf numFmtId="3" fontId="19" fillId="0" borderId="1" xfId="0" applyNumberFormat="1" applyFont="1" applyBorder="1" applyAlignment="1">
      <alignment vertical="center"/>
    </xf>
    <xf numFmtId="0" fontId="19" fillId="0" borderId="1" xfId="0" applyFont="1" applyBorder="1" applyAlignment="1">
      <alignment vertical="center"/>
    </xf>
    <xf numFmtId="0" fontId="20" fillId="0" borderId="1" xfId="0" applyFont="1" applyBorder="1" applyAlignment="1">
      <alignment horizontal="center" vertical="center"/>
    </xf>
    <xf numFmtId="0" fontId="20" fillId="0" borderId="1" xfId="0" applyFont="1" applyBorder="1" applyAlignment="1">
      <alignment horizontal="justify" vertical="center"/>
    </xf>
    <xf numFmtId="3" fontId="20" fillId="0" borderId="1" xfId="0" applyNumberFormat="1" applyFont="1" applyBorder="1" applyAlignment="1">
      <alignment vertical="center"/>
    </xf>
    <xf numFmtId="0" fontId="20" fillId="0" borderId="1" xfId="0" applyFont="1" applyBorder="1" applyAlignment="1">
      <alignment vertical="center"/>
    </xf>
    <xf numFmtId="0" fontId="20" fillId="0" borderId="1" xfId="0" applyFont="1" applyBorder="1" applyAlignment="1">
      <alignment horizontal="justify"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zoomScaleNormal="100" workbookViewId="0">
      <selection activeCell="B9" sqref="B9"/>
    </sheetView>
  </sheetViews>
  <sheetFormatPr defaultRowHeight="15" x14ac:dyDescent="0.25"/>
  <cols>
    <col min="1" max="1" width="5.7109375" style="4" customWidth="1"/>
    <col min="2" max="2" width="51.42578125" style="4" customWidth="1"/>
    <col min="3" max="3" width="13.7109375" style="12" customWidth="1"/>
    <col min="4" max="4" width="14" style="12" customWidth="1"/>
    <col min="5" max="5" width="13.28515625" style="12" customWidth="1"/>
    <col min="6" max="6" width="11.140625" style="12" customWidth="1"/>
    <col min="7" max="16384" width="9.140625" style="4"/>
  </cols>
  <sheetData>
    <row r="1" spans="1:7" s="5" customFormat="1" ht="18.75" x14ac:dyDescent="0.25">
      <c r="A1" s="44" t="s">
        <v>229</v>
      </c>
      <c r="B1" s="44"/>
      <c r="C1" s="44"/>
      <c r="D1" s="44"/>
      <c r="E1" s="44"/>
      <c r="F1" s="44"/>
    </row>
    <row r="2" spans="1:7" s="6" customFormat="1" ht="18.75" x14ac:dyDescent="0.25">
      <c r="A2" s="44" t="s">
        <v>62</v>
      </c>
      <c r="B2" s="44"/>
      <c r="C2" s="44"/>
      <c r="D2" s="44"/>
      <c r="E2" s="44"/>
      <c r="F2" s="44"/>
    </row>
    <row r="3" spans="1:7" s="7" customFormat="1" ht="15.75" hidden="1" x14ac:dyDescent="0.25">
      <c r="A3" s="36" t="s">
        <v>61</v>
      </c>
      <c r="B3" s="36"/>
      <c r="C3" s="36"/>
      <c r="D3" s="36"/>
      <c r="E3" s="36"/>
      <c r="F3" s="36"/>
    </row>
    <row r="4" spans="1:7" s="7" customFormat="1" ht="16.5" x14ac:dyDescent="0.25">
      <c r="A4" s="45" t="s">
        <v>63</v>
      </c>
      <c r="B4" s="45"/>
      <c r="C4" s="45"/>
      <c r="D4" s="45"/>
      <c r="E4" s="45"/>
      <c r="F4" s="45"/>
    </row>
    <row r="5" spans="1:7" s="8" customFormat="1" ht="18" customHeight="1" x14ac:dyDescent="0.25">
      <c r="C5" s="58" t="s">
        <v>230</v>
      </c>
      <c r="D5" s="58"/>
      <c r="E5" s="58"/>
      <c r="F5" s="58"/>
    </row>
    <row r="6" spans="1:7" s="9" customFormat="1" ht="20.25" x14ac:dyDescent="0.25">
      <c r="A6" s="46" t="s">
        <v>0</v>
      </c>
      <c r="B6" s="46" t="s">
        <v>1</v>
      </c>
      <c r="C6" s="47" t="s">
        <v>2</v>
      </c>
      <c r="D6" s="47" t="s">
        <v>3</v>
      </c>
      <c r="E6" s="47" t="s">
        <v>4</v>
      </c>
      <c r="F6" s="47"/>
      <c r="G6" s="3"/>
    </row>
    <row r="7" spans="1:7" s="9" customFormat="1" ht="31.5" customHeight="1" x14ac:dyDescent="0.25">
      <c r="A7" s="46"/>
      <c r="B7" s="46"/>
      <c r="C7" s="47"/>
      <c r="D7" s="47"/>
      <c r="E7" s="48" t="s">
        <v>5</v>
      </c>
      <c r="F7" s="48" t="s">
        <v>6</v>
      </c>
      <c r="G7" s="3"/>
    </row>
    <row r="8" spans="1:7" s="10" customFormat="1" ht="15.75" x14ac:dyDescent="0.25">
      <c r="A8" s="49" t="s">
        <v>7</v>
      </c>
      <c r="B8" s="49" t="s">
        <v>8</v>
      </c>
      <c r="C8" s="49">
        <v>1</v>
      </c>
      <c r="D8" s="49">
        <v>2</v>
      </c>
      <c r="E8" s="49" t="s">
        <v>9</v>
      </c>
      <c r="F8" s="49" t="s">
        <v>10</v>
      </c>
    </row>
    <row r="9" spans="1:7" s="2" customFormat="1" ht="20.25" x14ac:dyDescent="0.25">
      <c r="A9" s="50" t="s">
        <v>7</v>
      </c>
      <c r="B9" s="51" t="s">
        <v>11</v>
      </c>
      <c r="C9" s="52">
        <f>SUM(C10,C13,C16:C22)</f>
        <v>658577</v>
      </c>
      <c r="D9" s="52">
        <f>SUM(D10,D13,D16:D22)</f>
        <v>708829.04094300012</v>
      </c>
      <c r="E9" s="52">
        <f t="shared" ref="E9:E10" si="0">D9-C9</f>
        <v>50252.040943000116</v>
      </c>
      <c r="F9" s="52">
        <f>D9/C9*100</f>
        <v>107.63039719622765</v>
      </c>
      <c r="G9" s="1"/>
    </row>
    <row r="10" spans="1:7" s="2" customFormat="1" ht="20.25" x14ac:dyDescent="0.25">
      <c r="A10" s="50" t="s">
        <v>12</v>
      </c>
      <c r="B10" s="51" t="s">
        <v>13</v>
      </c>
      <c r="C10" s="52">
        <f>SUM(C11:C12)</f>
        <v>482830</v>
      </c>
      <c r="D10" s="52">
        <f t="shared" ref="D10" si="1">SUM(D11:D12)</f>
        <v>317215.89358500001</v>
      </c>
      <c r="E10" s="52">
        <f t="shared" si="0"/>
        <v>-165614.10641499999</v>
      </c>
      <c r="F10" s="52">
        <f t="shared" ref="F10:F36" si="2">D10/C10*100</f>
        <v>65.699292418656668</v>
      </c>
      <c r="G10" s="1"/>
    </row>
    <row r="11" spans="1:7" ht="20.25" x14ac:dyDescent="0.25">
      <c r="A11" s="53" t="s">
        <v>14</v>
      </c>
      <c r="B11" s="54" t="s">
        <v>15</v>
      </c>
      <c r="C11" s="55">
        <v>283000</v>
      </c>
      <c r="D11" s="55">
        <v>212821.76176200001</v>
      </c>
      <c r="E11" s="55">
        <f>D11-C11</f>
        <v>-70178.238237999991</v>
      </c>
      <c r="F11" s="55">
        <f t="shared" si="2"/>
        <v>75.202035958303895</v>
      </c>
      <c r="G11" s="3"/>
    </row>
    <row r="12" spans="1:7" ht="20.25" x14ac:dyDescent="0.25">
      <c r="A12" s="53" t="s">
        <v>14</v>
      </c>
      <c r="B12" s="54" t="s">
        <v>16</v>
      </c>
      <c r="C12" s="55">
        <v>199830</v>
      </c>
      <c r="D12" s="55">
        <v>104394.131823</v>
      </c>
      <c r="E12" s="55">
        <f t="shared" ref="E12:E37" si="3">D12-C12</f>
        <v>-95435.868176999997</v>
      </c>
      <c r="F12" s="55">
        <f t="shared" si="2"/>
        <v>52.241471161987697</v>
      </c>
      <c r="G12" s="3"/>
    </row>
    <row r="13" spans="1:7" s="2" customFormat="1" ht="20.25" x14ac:dyDescent="0.25">
      <c r="A13" s="50" t="s">
        <v>17</v>
      </c>
      <c r="B13" s="51" t="s">
        <v>18</v>
      </c>
      <c r="C13" s="52">
        <f>SUM(C14:C15)</f>
        <v>175455</v>
      </c>
      <c r="D13" s="52">
        <f t="shared" ref="D13" si="4">SUM(D14:D15)</f>
        <v>282371.69</v>
      </c>
      <c r="E13" s="52">
        <f t="shared" si="3"/>
        <v>106916.69</v>
      </c>
      <c r="F13" s="52">
        <f t="shared" si="2"/>
        <v>160.93681570773134</v>
      </c>
      <c r="G13" s="1"/>
    </row>
    <row r="14" spans="1:7" ht="20.25" x14ac:dyDescent="0.25">
      <c r="A14" s="53">
        <v>1</v>
      </c>
      <c r="B14" s="54" t="s">
        <v>19</v>
      </c>
      <c r="C14" s="55">
        <v>175455</v>
      </c>
      <c r="D14" s="55">
        <v>174194.636</v>
      </c>
      <c r="E14" s="55">
        <f t="shared" si="3"/>
        <v>-1260.3640000000014</v>
      </c>
      <c r="F14" s="55">
        <f t="shared" si="2"/>
        <v>99.281659684819473</v>
      </c>
      <c r="G14" s="3"/>
    </row>
    <row r="15" spans="1:7" ht="20.25" x14ac:dyDescent="0.25">
      <c r="A15" s="53">
        <v>2</v>
      </c>
      <c r="B15" s="54" t="s">
        <v>20</v>
      </c>
      <c r="C15" s="55"/>
      <c r="D15" s="55">
        <v>108177.054</v>
      </c>
      <c r="E15" s="55">
        <f t="shared" si="3"/>
        <v>108177.054</v>
      </c>
      <c r="F15" s="55"/>
      <c r="G15" s="3"/>
    </row>
    <row r="16" spans="1:7" s="2" customFormat="1" ht="20.25" x14ac:dyDescent="0.25">
      <c r="A16" s="50" t="s">
        <v>21</v>
      </c>
      <c r="B16" s="51" t="s">
        <v>22</v>
      </c>
      <c r="C16" s="52"/>
      <c r="D16" s="52"/>
      <c r="E16" s="52"/>
      <c r="F16" s="52"/>
      <c r="G16" s="1"/>
    </row>
    <row r="17" spans="1:9" s="2" customFormat="1" ht="20.25" x14ac:dyDescent="0.25">
      <c r="A17" s="50" t="s">
        <v>23</v>
      </c>
      <c r="B17" s="51" t="s">
        <v>51</v>
      </c>
      <c r="C17" s="52"/>
      <c r="D17" s="52"/>
      <c r="E17" s="52">
        <f t="shared" si="3"/>
        <v>0</v>
      </c>
      <c r="F17" s="52"/>
      <c r="G17" s="1"/>
    </row>
    <row r="18" spans="1:9" s="2" customFormat="1" ht="20.25" x14ac:dyDescent="0.25">
      <c r="A18" s="50" t="s">
        <v>25</v>
      </c>
      <c r="B18" s="51" t="s">
        <v>52</v>
      </c>
      <c r="C18" s="52"/>
      <c r="D18" s="52">
        <v>76.405000000000001</v>
      </c>
      <c r="E18" s="52">
        <f t="shared" si="3"/>
        <v>76.405000000000001</v>
      </c>
      <c r="F18" s="52"/>
      <c r="G18" s="1"/>
    </row>
    <row r="19" spans="1:9" s="2" customFormat="1" ht="20.25" x14ac:dyDescent="0.25">
      <c r="A19" s="50" t="s">
        <v>55</v>
      </c>
      <c r="B19" s="51" t="s">
        <v>53</v>
      </c>
      <c r="C19" s="52">
        <v>292</v>
      </c>
      <c r="D19" s="52">
        <v>1709.5624580000001</v>
      </c>
      <c r="E19" s="52">
        <f t="shared" si="3"/>
        <v>1417.5624580000001</v>
      </c>
      <c r="F19" s="52">
        <f t="shared" si="2"/>
        <v>585.46659520547951</v>
      </c>
      <c r="G19" s="1"/>
    </row>
    <row r="20" spans="1:9" s="2" customFormat="1" ht="20.25" x14ac:dyDescent="0.25">
      <c r="A20" s="50" t="s">
        <v>56</v>
      </c>
      <c r="B20" s="51" t="s">
        <v>54</v>
      </c>
      <c r="C20" s="52"/>
      <c r="D20" s="52">
        <v>20661.080999999998</v>
      </c>
      <c r="E20" s="52">
        <f t="shared" si="3"/>
        <v>20661.080999999998</v>
      </c>
      <c r="F20" s="52"/>
      <c r="G20" s="1"/>
    </row>
    <row r="21" spans="1:9" s="2" customFormat="1" ht="21" customHeight="1" x14ac:dyDescent="0.25">
      <c r="A21" s="50" t="s">
        <v>57</v>
      </c>
      <c r="B21" s="51" t="s">
        <v>24</v>
      </c>
      <c r="C21" s="52"/>
      <c r="D21" s="52">
        <v>8066.99334</v>
      </c>
      <c r="E21" s="52">
        <f t="shared" si="3"/>
        <v>8066.99334</v>
      </c>
      <c r="F21" s="52"/>
      <c r="G21" s="1"/>
    </row>
    <row r="22" spans="1:9" s="2" customFormat="1" ht="21.75" customHeight="1" x14ac:dyDescent="0.25">
      <c r="A22" s="50" t="s">
        <v>58</v>
      </c>
      <c r="B22" s="51" t="s">
        <v>26</v>
      </c>
      <c r="C22" s="52"/>
      <c r="D22" s="52">
        <v>78727.415559999994</v>
      </c>
      <c r="E22" s="52">
        <f t="shared" si="3"/>
        <v>78727.415559999994</v>
      </c>
      <c r="F22" s="52"/>
      <c r="G22" s="1"/>
    </row>
    <row r="23" spans="1:9" s="2" customFormat="1" ht="20.25" x14ac:dyDescent="0.25">
      <c r="A23" s="50" t="s">
        <v>8</v>
      </c>
      <c r="B23" s="51" t="s">
        <v>27</v>
      </c>
      <c r="C23" s="52">
        <f>SUM(C24,C31,C34:C37)</f>
        <v>658577.00000000012</v>
      </c>
      <c r="D23" s="52">
        <f t="shared" ref="D23" si="5">SUM(D24,D31,D34:D37)</f>
        <v>699860.67630999989</v>
      </c>
      <c r="E23" s="52">
        <f t="shared" si="3"/>
        <v>41283.676309999777</v>
      </c>
      <c r="F23" s="52">
        <f t="shared" si="2"/>
        <v>106.26861799151803</v>
      </c>
      <c r="G23" s="1"/>
      <c r="I23" s="11"/>
    </row>
    <row r="24" spans="1:9" s="2" customFormat="1" ht="20.25" x14ac:dyDescent="0.25">
      <c r="A24" s="50" t="s">
        <v>12</v>
      </c>
      <c r="B24" s="51" t="s">
        <v>28</v>
      </c>
      <c r="C24" s="52">
        <f>SUM(C25:C30)</f>
        <v>654192.00000000012</v>
      </c>
      <c r="D24" s="52">
        <f t="shared" ref="D24" si="6">SUM(D25:D30)</f>
        <v>618984.62681399996</v>
      </c>
      <c r="E24" s="52">
        <f t="shared" si="3"/>
        <v>-35207.373186000157</v>
      </c>
      <c r="F24" s="52">
        <f t="shared" si="2"/>
        <v>94.618189585626212</v>
      </c>
      <c r="G24" s="1"/>
    </row>
    <row r="25" spans="1:9" ht="20.25" x14ac:dyDescent="0.25">
      <c r="A25" s="53">
        <v>1</v>
      </c>
      <c r="B25" s="54" t="s">
        <v>29</v>
      </c>
      <c r="C25" s="55">
        <v>164725</v>
      </c>
      <c r="D25" s="55">
        <v>172357.81099999999</v>
      </c>
      <c r="E25" s="55">
        <f t="shared" si="3"/>
        <v>7632.810999999987</v>
      </c>
      <c r="F25" s="55">
        <f t="shared" si="2"/>
        <v>104.6336688420094</v>
      </c>
      <c r="G25" s="3"/>
    </row>
    <row r="26" spans="1:9" ht="20.25" x14ac:dyDescent="0.25">
      <c r="A26" s="53">
        <v>2</v>
      </c>
      <c r="B26" s="54" t="s">
        <v>30</v>
      </c>
      <c r="C26" s="55">
        <v>476281.60000000009</v>
      </c>
      <c r="D26" s="55">
        <v>446626.81581399997</v>
      </c>
      <c r="E26" s="55">
        <f t="shared" si="3"/>
        <v>-29654.784186000121</v>
      </c>
      <c r="F26" s="55">
        <f t="shared" si="2"/>
        <v>93.773686788236176</v>
      </c>
      <c r="G26" s="3"/>
    </row>
    <row r="27" spans="1:9" ht="21.75" customHeight="1" x14ac:dyDescent="0.25">
      <c r="A27" s="53">
        <v>3</v>
      </c>
      <c r="B27" s="54" t="s">
        <v>31</v>
      </c>
      <c r="C27" s="55"/>
      <c r="D27" s="55"/>
      <c r="E27" s="55"/>
      <c r="F27" s="55"/>
      <c r="G27" s="3"/>
    </row>
    <row r="28" spans="1:9" ht="20.25" x14ac:dyDescent="0.25">
      <c r="A28" s="53">
        <v>4</v>
      </c>
      <c r="B28" s="54" t="s">
        <v>32</v>
      </c>
      <c r="C28" s="55"/>
      <c r="D28" s="55"/>
      <c r="E28" s="55"/>
      <c r="F28" s="55"/>
      <c r="G28" s="3"/>
    </row>
    <row r="29" spans="1:9" ht="20.25" x14ac:dyDescent="0.25">
      <c r="A29" s="53">
        <v>5</v>
      </c>
      <c r="B29" s="54" t="s">
        <v>33</v>
      </c>
      <c r="C29" s="55">
        <v>13185.400000000001</v>
      </c>
      <c r="D29" s="55"/>
      <c r="E29" s="55">
        <f t="shared" si="3"/>
        <v>-13185.400000000001</v>
      </c>
      <c r="F29" s="55">
        <f t="shared" si="2"/>
        <v>0</v>
      </c>
      <c r="G29" s="3"/>
    </row>
    <row r="30" spans="1:9" ht="20.25" x14ac:dyDescent="0.25">
      <c r="A30" s="53">
        <v>6</v>
      </c>
      <c r="B30" s="54" t="s">
        <v>34</v>
      </c>
      <c r="C30" s="55"/>
      <c r="D30" s="55"/>
      <c r="E30" s="55"/>
      <c r="F30" s="55"/>
      <c r="G30" s="3"/>
    </row>
    <row r="31" spans="1:9" s="2" customFormat="1" ht="20.25" x14ac:dyDescent="0.25">
      <c r="A31" s="50" t="s">
        <v>17</v>
      </c>
      <c r="B31" s="51" t="s">
        <v>35</v>
      </c>
      <c r="C31" s="52">
        <f>SUM(C32:C33)</f>
        <v>4093</v>
      </c>
      <c r="D31" s="52">
        <f t="shared" ref="D31" si="7">SUM(D32:D33)</f>
        <v>3874.8364999999999</v>
      </c>
      <c r="E31" s="52">
        <f t="shared" si="3"/>
        <v>-218.16350000000011</v>
      </c>
      <c r="F31" s="52"/>
      <c r="G31" s="1"/>
    </row>
    <row r="32" spans="1:9" ht="20.25" x14ac:dyDescent="0.25">
      <c r="A32" s="53">
        <v>1</v>
      </c>
      <c r="B32" s="54" t="s">
        <v>36</v>
      </c>
      <c r="C32" s="55">
        <v>4093</v>
      </c>
      <c r="D32" s="55">
        <v>3874.8364999999999</v>
      </c>
      <c r="E32" s="55">
        <f t="shared" si="3"/>
        <v>-218.16350000000011</v>
      </c>
      <c r="F32" s="55"/>
      <c r="G32" s="3"/>
    </row>
    <row r="33" spans="1:7" ht="20.25" x14ac:dyDescent="0.25">
      <c r="A33" s="53">
        <v>2</v>
      </c>
      <c r="B33" s="54" t="s">
        <v>37</v>
      </c>
      <c r="C33" s="55"/>
      <c r="D33" s="55"/>
      <c r="E33" s="55"/>
      <c r="F33" s="55"/>
      <c r="G33" s="3"/>
    </row>
    <row r="34" spans="1:7" s="2" customFormat="1" ht="20.25" x14ac:dyDescent="0.25">
      <c r="A34" s="50" t="s">
        <v>21</v>
      </c>
      <c r="B34" s="51" t="s">
        <v>38</v>
      </c>
      <c r="C34" s="52"/>
      <c r="D34" s="52">
        <v>46491.657306000001</v>
      </c>
      <c r="E34" s="52">
        <f t="shared" si="3"/>
        <v>46491.657306000001</v>
      </c>
      <c r="F34" s="52"/>
      <c r="G34" s="1"/>
    </row>
    <row r="35" spans="1:7" s="2" customFormat="1" ht="20.25" x14ac:dyDescent="0.25">
      <c r="A35" s="50" t="s">
        <v>23</v>
      </c>
      <c r="B35" s="51" t="s">
        <v>59</v>
      </c>
      <c r="C35" s="52"/>
      <c r="D35" s="52">
        <v>8761.7014999999992</v>
      </c>
      <c r="E35" s="52">
        <f t="shared" si="3"/>
        <v>8761.7014999999992</v>
      </c>
      <c r="F35" s="52"/>
      <c r="G35" s="1"/>
    </row>
    <row r="36" spans="1:7" s="2" customFormat="1" ht="20.25" x14ac:dyDescent="0.25">
      <c r="A36" s="50" t="s">
        <v>25</v>
      </c>
      <c r="B36" s="51" t="s">
        <v>60</v>
      </c>
      <c r="C36" s="52">
        <v>292</v>
      </c>
      <c r="D36" s="52">
        <v>1086.7731900000001</v>
      </c>
      <c r="E36" s="52">
        <f t="shared" si="3"/>
        <v>794.77319000000011</v>
      </c>
      <c r="F36" s="52">
        <f t="shared" si="2"/>
        <v>372.1825993150685</v>
      </c>
      <c r="G36" s="1"/>
    </row>
    <row r="37" spans="1:7" s="2" customFormat="1" ht="20.25" x14ac:dyDescent="0.25">
      <c r="A37" s="50" t="s">
        <v>55</v>
      </c>
      <c r="B37" s="51" t="s">
        <v>54</v>
      </c>
      <c r="C37" s="52"/>
      <c r="D37" s="52">
        <f>D20</f>
        <v>20661.080999999998</v>
      </c>
      <c r="E37" s="52">
        <f t="shared" si="3"/>
        <v>20661.080999999998</v>
      </c>
      <c r="F37" s="52"/>
      <c r="G37" s="1"/>
    </row>
    <row r="38" spans="1:7" s="2" customFormat="1" ht="19.5" customHeight="1" x14ac:dyDescent="0.25">
      <c r="A38" s="50" t="s">
        <v>39</v>
      </c>
      <c r="B38" s="51" t="s">
        <v>40</v>
      </c>
      <c r="C38" s="52"/>
      <c r="D38" s="52"/>
      <c r="E38" s="52"/>
      <c r="F38" s="52"/>
      <c r="G38" s="1"/>
    </row>
    <row r="39" spans="1:7" s="2" customFormat="1" ht="20.25" x14ac:dyDescent="0.25">
      <c r="A39" s="50" t="s">
        <v>41</v>
      </c>
      <c r="B39" s="51" t="s">
        <v>42</v>
      </c>
      <c r="C39" s="52"/>
      <c r="D39" s="52"/>
      <c r="E39" s="52"/>
      <c r="F39" s="52"/>
      <c r="G39" s="1"/>
    </row>
    <row r="40" spans="1:7" s="2" customFormat="1" ht="20.25" x14ac:dyDescent="0.25">
      <c r="A40" s="50" t="s">
        <v>12</v>
      </c>
      <c r="B40" s="51" t="s">
        <v>43</v>
      </c>
      <c r="C40" s="52"/>
      <c r="D40" s="52"/>
      <c r="E40" s="52"/>
      <c r="F40" s="52"/>
      <c r="G40" s="1"/>
    </row>
    <row r="41" spans="1:7" s="2" customFormat="1" ht="31.5" x14ac:dyDescent="0.25">
      <c r="A41" s="50" t="s">
        <v>17</v>
      </c>
      <c r="B41" s="51" t="s">
        <v>44</v>
      </c>
      <c r="C41" s="52"/>
      <c r="D41" s="52"/>
      <c r="E41" s="52"/>
      <c r="F41" s="52"/>
      <c r="G41" s="1"/>
    </row>
    <row r="42" spans="1:7" s="2" customFormat="1" ht="20.25" x14ac:dyDescent="0.25">
      <c r="A42" s="50" t="s">
        <v>45</v>
      </c>
      <c r="B42" s="51" t="s">
        <v>46</v>
      </c>
      <c r="C42" s="52"/>
      <c r="D42" s="52"/>
      <c r="E42" s="52"/>
      <c r="F42" s="52"/>
      <c r="G42" s="1"/>
    </row>
    <row r="43" spans="1:7" s="2" customFormat="1" ht="20.25" x14ac:dyDescent="0.25">
      <c r="A43" s="50" t="s">
        <v>12</v>
      </c>
      <c r="B43" s="51" t="s">
        <v>47</v>
      </c>
      <c r="C43" s="52"/>
      <c r="D43" s="52"/>
      <c r="E43" s="52"/>
      <c r="F43" s="52"/>
      <c r="G43" s="1"/>
    </row>
    <row r="44" spans="1:7" s="2" customFormat="1" ht="20.25" x14ac:dyDescent="0.25">
      <c r="A44" s="50" t="s">
        <v>17</v>
      </c>
      <c r="B44" s="51" t="s">
        <v>48</v>
      </c>
      <c r="C44" s="52"/>
      <c r="D44" s="52"/>
      <c r="E44" s="52"/>
      <c r="F44" s="52"/>
      <c r="G44" s="1"/>
    </row>
    <row r="45" spans="1:7" s="2" customFormat="1" ht="17.25" customHeight="1" x14ac:dyDescent="0.25">
      <c r="A45" s="50" t="s">
        <v>49</v>
      </c>
      <c r="B45" s="51" t="s">
        <v>50</v>
      </c>
      <c r="C45" s="52"/>
      <c r="D45" s="52"/>
      <c r="E45" s="52"/>
      <c r="F45" s="52"/>
      <c r="G45" s="1"/>
    </row>
    <row r="46" spans="1:7" ht="20.25" x14ac:dyDescent="0.25">
      <c r="A46" s="56"/>
      <c r="B46" s="56"/>
      <c r="C46" s="57"/>
      <c r="D46" s="57"/>
      <c r="E46" s="57"/>
      <c r="F46" s="57"/>
      <c r="G46" s="3"/>
    </row>
  </sheetData>
  <mergeCells count="10">
    <mergeCell ref="C5:F5"/>
    <mergeCell ref="A2:F2"/>
    <mergeCell ref="A3:F3"/>
    <mergeCell ref="A4:F4"/>
    <mergeCell ref="A1:F1"/>
    <mergeCell ref="A6:A7"/>
    <mergeCell ref="B6:B7"/>
    <mergeCell ref="C6:C7"/>
    <mergeCell ref="D6:D7"/>
    <mergeCell ref="E6:F6"/>
  </mergeCells>
  <pageMargins left="0.61" right="0.37" top="0.79" bottom="0.26" header="0.59" footer="0.24"/>
  <pageSetup paperSize="9" orientation="portrait" verticalDpi="0" r:id="rId1"/>
  <headerFooter>
    <oddHeader>&amp;R&amp;"Times New Roman,Regular"&amp;9Nghị định 31 - Biểu số 48 - Trang &amp;P/&amp;N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workbookViewId="0">
      <selection sqref="A1:H1"/>
    </sheetView>
  </sheetViews>
  <sheetFormatPr defaultRowHeight="15" x14ac:dyDescent="0.25"/>
  <cols>
    <col min="1" max="1" width="6.140625" customWidth="1"/>
    <col min="2" max="2" width="48.28515625" customWidth="1"/>
    <col min="3" max="3" width="13.140625" customWidth="1"/>
    <col min="4" max="4" width="12.5703125" customWidth="1"/>
    <col min="5" max="5" width="12.28515625" customWidth="1"/>
    <col min="6" max="7" width="12.42578125" customWidth="1"/>
    <col min="8" max="8" width="11.85546875" customWidth="1"/>
  </cols>
  <sheetData>
    <row r="1" spans="1:8" ht="18.75" x14ac:dyDescent="0.3">
      <c r="A1" s="59" t="s">
        <v>231</v>
      </c>
      <c r="B1" s="59"/>
      <c r="C1" s="59"/>
      <c r="D1" s="59"/>
      <c r="E1" s="59"/>
      <c r="F1" s="59"/>
      <c r="G1" s="59"/>
      <c r="H1" s="59"/>
    </row>
    <row r="2" spans="1:8" ht="21" customHeight="1" x14ac:dyDescent="0.25">
      <c r="A2" s="60" t="s">
        <v>64</v>
      </c>
      <c r="B2" s="44"/>
      <c r="C2" s="44"/>
      <c r="D2" s="44"/>
      <c r="E2" s="44"/>
      <c r="F2" s="44"/>
      <c r="G2" s="44"/>
      <c r="H2" s="44"/>
    </row>
    <row r="3" spans="1:8" ht="16.5" x14ac:dyDescent="0.25">
      <c r="A3" s="45" t="s">
        <v>118</v>
      </c>
      <c r="B3" s="45"/>
      <c r="C3" s="45"/>
      <c r="D3" s="45"/>
      <c r="E3" s="45"/>
      <c r="F3" s="45"/>
      <c r="G3" s="45"/>
      <c r="H3" s="45"/>
    </row>
    <row r="4" spans="1:8" ht="15.75" x14ac:dyDescent="0.25">
      <c r="A4" s="14"/>
      <c r="B4" s="8"/>
      <c r="C4" s="15"/>
      <c r="D4" s="15"/>
      <c r="E4" s="58" t="s">
        <v>230</v>
      </c>
      <c r="F4" s="58"/>
      <c r="G4" s="58"/>
      <c r="H4" s="58"/>
    </row>
    <row r="5" spans="1:8" ht="15.75" x14ac:dyDescent="0.25">
      <c r="A5" s="46" t="s">
        <v>0</v>
      </c>
      <c r="B5" s="46" t="s">
        <v>65</v>
      </c>
      <c r="C5" s="47" t="s">
        <v>2</v>
      </c>
      <c r="D5" s="47"/>
      <c r="E5" s="47" t="s">
        <v>3</v>
      </c>
      <c r="F5" s="47"/>
      <c r="G5" s="47" t="s">
        <v>66</v>
      </c>
      <c r="H5" s="47"/>
    </row>
    <row r="6" spans="1:8" ht="31.5" x14ac:dyDescent="0.25">
      <c r="A6" s="46"/>
      <c r="B6" s="46"/>
      <c r="C6" s="48" t="s">
        <v>67</v>
      </c>
      <c r="D6" s="48" t="s">
        <v>68</v>
      </c>
      <c r="E6" s="48" t="s">
        <v>67</v>
      </c>
      <c r="F6" s="48" t="s">
        <v>68</v>
      </c>
      <c r="G6" s="48" t="s">
        <v>67</v>
      </c>
      <c r="H6" s="48" t="s">
        <v>68</v>
      </c>
    </row>
    <row r="7" spans="1:8" ht="15.75" x14ac:dyDescent="0.25">
      <c r="A7" s="49" t="s">
        <v>7</v>
      </c>
      <c r="B7" s="49" t="s">
        <v>8</v>
      </c>
      <c r="C7" s="49">
        <v>1</v>
      </c>
      <c r="D7" s="49">
        <v>2</v>
      </c>
      <c r="E7" s="49">
        <v>3</v>
      </c>
      <c r="F7" s="49">
        <v>4</v>
      </c>
      <c r="G7" s="49" t="s">
        <v>69</v>
      </c>
      <c r="H7" s="49" t="s">
        <v>70</v>
      </c>
    </row>
    <row r="8" spans="1:8" ht="15.75" x14ac:dyDescent="0.25">
      <c r="A8" s="50"/>
      <c r="B8" s="50" t="s">
        <v>71</v>
      </c>
      <c r="C8" s="52">
        <f>SUM(C9,C54:C56)</f>
        <v>520000</v>
      </c>
      <c r="D8" s="52">
        <f>SUM(D9,D54:D56)</f>
        <v>482830</v>
      </c>
      <c r="E8" s="52">
        <f>SUM(E9,E54:E56)</f>
        <v>427318.10295199999</v>
      </c>
      <c r="F8" s="52">
        <f>SUM(F9,F54:F56)</f>
        <v>404010.30248499999</v>
      </c>
      <c r="G8" s="52">
        <f>E8/C8*100</f>
        <v>82.176558259999993</v>
      </c>
      <c r="H8" s="52">
        <f>F8/D8*100</f>
        <v>83.67547635503179</v>
      </c>
    </row>
    <row r="9" spans="1:8" ht="15.75" x14ac:dyDescent="0.25">
      <c r="A9" s="50" t="s">
        <v>7</v>
      </c>
      <c r="B9" s="51" t="s">
        <v>72</v>
      </c>
      <c r="C9" s="52">
        <f>SUM(C10,C45:C46,C53)</f>
        <v>520000</v>
      </c>
      <c r="D9" s="52">
        <f>SUM(D10,D45:D46,D53)</f>
        <v>482830</v>
      </c>
      <c r="E9" s="52">
        <f>SUM(E10,E45:E46,E53)</f>
        <v>340523.69405200001</v>
      </c>
      <c r="F9" s="52">
        <f>SUM(F10,F45:F46,F53)</f>
        <v>317215.89358500001</v>
      </c>
      <c r="G9" s="52">
        <f t="shared" ref="G9:H40" si="0">E9/C9*100</f>
        <v>65.485325779230777</v>
      </c>
      <c r="H9" s="52">
        <f t="shared" si="0"/>
        <v>65.699292418656668</v>
      </c>
    </row>
    <row r="10" spans="1:8" ht="15.75" x14ac:dyDescent="0.25">
      <c r="A10" s="50" t="s">
        <v>12</v>
      </c>
      <c r="B10" s="51" t="s">
        <v>73</v>
      </c>
      <c r="C10" s="52">
        <f>SUM(C11,C14,C17:C18,C24:C25,C28:C29,C33:C44,)</f>
        <v>520000</v>
      </c>
      <c r="D10" s="52">
        <f>SUM(D11,D14,D17:D18,D24:D25,D28:D29,D33:D44,)</f>
        <v>482830</v>
      </c>
      <c r="E10" s="52">
        <f>SUM(E11,E14,E17:E18,E24:E25,E28:E29,E33:E44,)</f>
        <v>340523.69405200001</v>
      </c>
      <c r="F10" s="52">
        <f>SUM(F11,F14,F17:F18,F24:F25,F28:F29,F33:F44,)</f>
        <v>317215.89358500001</v>
      </c>
      <c r="G10" s="52">
        <f t="shared" si="0"/>
        <v>65.485325779230777</v>
      </c>
      <c r="H10" s="52">
        <f t="shared" si="0"/>
        <v>65.699292418656668</v>
      </c>
    </row>
    <row r="11" spans="1:8" ht="20.25" customHeight="1" x14ac:dyDescent="0.25">
      <c r="A11" s="53">
        <v>1</v>
      </c>
      <c r="B11" s="54" t="s">
        <v>74</v>
      </c>
      <c r="C11" s="55">
        <f>SUM(C12:C13)</f>
        <v>0</v>
      </c>
      <c r="D11" s="55">
        <f t="shared" ref="D11:F11" si="1">SUM(D12:D13)</f>
        <v>0</v>
      </c>
      <c r="E11" s="55">
        <f t="shared" si="1"/>
        <v>204.66536300000001</v>
      </c>
      <c r="F11" s="55">
        <f t="shared" si="1"/>
        <v>159.06536299999999</v>
      </c>
      <c r="G11" s="55"/>
      <c r="H11" s="55"/>
    </row>
    <row r="12" spans="1:8" ht="15.75" x14ac:dyDescent="0.25">
      <c r="A12" s="61" t="s">
        <v>14</v>
      </c>
      <c r="B12" s="62" t="s">
        <v>75</v>
      </c>
      <c r="C12" s="63"/>
      <c r="D12" s="63"/>
      <c r="E12" s="63">
        <v>181.865363</v>
      </c>
      <c r="F12" s="63">
        <v>159.06536299999999</v>
      </c>
      <c r="G12" s="63"/>
      <c r="H12" s="63"/>
    </row>
    <row r="13" spans="1:8" ht="15.75" x14ac:dyDescent="0.25">
      <c r="A13" s="61" t="s">
        <v>14</v>
      </c>
      <c r="B13" s="62" t="s">
        <v>76</v>
      </c>
      <c r="C13" s="63"/>
      <c r="D13" s="63"/>
      <c r="E13" s="63">
        <v>22.8</v>
      </c>
      <c r="F13" s="63"/>
      <c r="G13" s="63"/>
      <c r="H13" s="63"/>
    </row>
    <row r="14" spans="1:8" ht="19.5" customHeight="1" x14ac:dyDescent="0.25">
      <c r="A14" s="53">
        <v>2</v>
      </c>
      <c r="B14" s="54" t="s">
        <v>77</v>
      </c>
      <c r="C14" s="55">
        <f>SUM(C15:C16)</f>
        <v>1300</v>
      </c>
      <c r="D14" s="55">
        <f t="shared" ref="D14:F14" si="2">SUM(D15:D16)</f>
        <v>1300</v>
      </c>
      <c r="E14" s="55">
        <f t="shared" si="2"/>
        <v>567.10981800000002</v>
      </c>
      <c r="F14" s="55">
        <f t="shared" si="2"/>
        <v>567.10981800000002</v>
      </c>
      <c r="G14" s="55">
        <f t="shared" si="0"/>
        <v>43.623832153846152</v>
      </c>
      <c r="H14" s="55">
        <f t="shared" si="0"/>
        <v>43.623832153846152</v>
      </c>
    </row>
    <row r="15" spans="1:8" ht="15.75" x14ac:dyDescent="0.25">
      <c r="A15" s="61" t="s">
        <v>14</v>
      </c>
      <c r="B15" s="62" t="s">
        <v>75</v>
      </c>
      <c r="C15" s="63">
        <v>1300</v>
      </c>
      <c r="D15" s="63">
        <v>1300</v>
      </c>
      <c r="E15" s="63">
        <v>567.10981800000002</v>
      </c>
      <c r="F15" s="63">
        <v>567.10981800000002</v>
      </c>
      <c r="G15" s="63">
        <f t="shared" si="0"/>
        <v>43.623832153846152</v>
      </c>
      <c r="H15" s="63">
        <f t="shared" si="0"/>
        <v>43.623832153846152</v>
      </c>
    </row>
    <row r="16" spans="1:8" ht="15.75" x14ac:dyDescent="0.25">
      <c r="A16" s="61" t="s">
        <v>14</v>
      </c>
      <c r="B16" s="62" t="s">
        <v>78</v>
      </c>
      <c r="C16" s="63"/>
      <c r="D16" s="63"/>
      <c r="E16" s="63"/>
      <c r="F16" s="63"/>
      <c r="G16" s="63"/>
      <c r="H16" s="63"/>
    </row>
    <row r="17" spans="1:8" ht="31.5" x14ac:dyDescent="0.25">
      <c r="A17" s="53">
        <v>3</v>
      </c>
      <c r="B17" s="54" t="s">
        <v>79</v>
      </c>
      <c r="C17" s="55"/>
      <c r="D17" s="55"/>
      <c r="E17" s="55"/>
      <c r="F17" s="55"/>
      <c r="G17" s="55"/>
      <c r="H17" s="55"/>
    </row>
    <row r="18" spans="1:8" ht="18.75" customHeight="1" x14ac:dyDescent="0.25">
      <c r="A18" s="53">
        <v>4</v>
      </c>
      <c r="B18" s="54" t="s">
        <v>80</v>
      </c>
      <c r="C18" s="55">
        <f>SUM(C19:C23)</f>
        <v>160000</v>
      </c>
      <c r="D18" s="55">
        <f t="shared" ref="D18:F18" si="3">SUM(D19:D23)</f>
        <v>160000</v>
      </c>
      <c r="E18" s="55">
        <f t="shared" si="3"/>
        <v>104936.125581</v>
      </c>
      <c r="F18" s="55">
        <f t="shared" si="3"/>
        <v>104936.125581</v>
      </c>
      <c r="G18" s="55">
        <f t="shared" si="0"/>
        <v>65.585078488125006</v>
      </c>
      <c r="H18" s="55">
        <f t="shared" si="0"/>
        <v>65.585078488125006</v>
      </c>
    </row>
    <row r="19" spans="1:8" ht="15.75" x14ac:dyDescent="0.25">
      <c r="A19" s="61" t="s">
        <v>14</v>
      </c>
      <c r="B19" s="62" t="s">
        <v>75</v>
      </c>
      <c r="C19" s="63">
        <v>134880</v>
      </c>
      <c r="D19" s="63">
        <v>134880</v>
      </c>
      <c r="E19" s="63">
        <v>83765.895579000004</v>
      </c>
      <c r="F19" s="63">
        <v>83765.895579000004</v>
      </c>
      <c r="G19" s="63">
        <f t="shared" si="0"/>
        <v>62.104015108985763</v>
      </c>
      <c r="H19" s="63">
        <f t="shared" si="0"/>
        <v>62.104015108985763</v>
      </c>
    </row>
    <row r="20" spans="1:8" ht="15.75" x14ac:dyDescent="0.25">
      <c r="A20" s="61" t="s">
        <v>14</v>
      </c>
      <c r="B20" s="62" t="s">
        <v>81</v>
      </c>
      <c r="C20" s="63">
        <v>120</v>
      </c>
      <c r="D20" s="63">
        <v>120</v>
      </c>
      <c r="E20" s="63">
        <v>274.21530200000001</v>
      </c>
      <c r="F20" s="63">
        <v>274.21530200000001</v>
      </c>
      <c r="G20" s="63">
        <f t="shared" si="0"/>
        <v>228.5127516666667</v>
      </c>
      <c r="H20" s="63">
        <f t="shared" si="0"/>
        <v>228.5127516666667</v>
      </c>
    </row>
    <row r="21" spans="1:8" ht="15.75" x14ac:dyDescent="0.25">
      <c r="A21" s="61" t="s">
        <v>14</v>
      </c>
      <c r="B21" s="62" t="s">
        <v>82</v>
      </c>
      <c r="C21" s="63">
        <v>7000</v>
      </c>
      <c r="D21" s="63">
        <v>7000</v>
      </c>
      <c r="E21" s="63">
        <v>10379.322502999999</v>
      </c>
      <c r="F21" s="63">
        <v>10379.322502999999</v>
      </c>
      <c r="G21" s="63">
        <f t="shared" si="0"/>
        <v>148.27603575714286</v>
      </c>
      <c r="H21" s="63">
        <f t="shared" si="0"/>
        <v>148.27603575714286</v>
      </c>
    </row>
    <row r="22" spans="1:8" ht="15.75" x14ac:dyDescent="0.25">
      <c r="A22" s="61" t="s">
        <v>14</v>
      </c>
      <c r="B22" s="62" t="s">
        <v>83</v>
      </c>
      <c r="C22" s="63">
        <v>18000</v>
      </c>
      <c r="D22" s="63">
        <v>18000</v>
      </c>
      <c r="E22" s="63">
        <v>10516.692197</v>
      </c>
      <c r="F22" s="63">
        <v>10516.692197</v>
      </c>
      <c r="G22" s="63">
        <f t="shared" si="0"/>
        <v>58.426067761111113</v>
      </c>
      <c r="H22" s="63">
        <f t="shared" si="0"/>
        <v>58.426067761111113</v>
      </c>
    </row>
    <row r="23" spans="1:8" ht="15.75" x14ac:dyDescent="0.25">
      <c r="A23" s="61" t="s">
        <v>14</v>
      </c>
      <c r="B23" s="62" t="s">
        <v>84</v>
      </c>
      <c r="C23" s="63"/>
      <c r="D23" s="63"/>
      <c r="E23" s="63"/>
      <c r="F23" s="63"/>
      <c r="G23" s="63"/>
      <c r="H23" s="63"/>
    </row>
    <row r="24" spans="1:8" ht="15.75" x14ac:dyDescent="0.25">
      <c r="A24" s="53">
        <v>5</v>
      </c>
      <c r="B24" s="54" t="s">
        <v>85</v>
      </c>
      <c r="C24" s="55">
        <v>23000</v>
      </c>
      <c r="D24" s="63">
        <v>23000</v>
      </c>
      <c r="E24" s="55">
        <v>19264.648706</v>
      </c>
      <c r="F24" s="55">
        <v>19264.648706</v>
      </c>
      <c r="G24" s="55">
        <f t="shared" si="0"/>
        <v>83.759342199999992</v>
      </c>
      <c r="H24" s="55">
        <f t="shared" si="0"/>
        <v>83.759342199999992</v>
      </c>
    </row>
    <row r="25" spans="1:8" ht="15.75" x14ac:dyDescent="0.25">
      <c r="A25" s="53">
        <v>6</v>
      </c>
      <c r="B25" s="54" t="s">
        <v>86</v>
      </c>
      <c r="C25" s="55">
        <f>SUM(C26:C27)</f>
        <v>0</v>
      </c>
      <c r="D25" s="55">
        <f t="shared" ref="D25:F25" si="4">SUM(D26:D27)</f>
        <v>0</v>
      </c>
      <c r="E25" s="55">
        <f t="shared" si="4"/>
        <v>0</v>
      </c>
      <c r="F25" s="55">
        <f t="shared" si="4"/>
        <v>0</v>
      </c>
      <c r="G25" s="55"/>
      <c r="H25" s="55"/>
    </row>
    <row r="26" spans="1:8" ht="31.5" x14ac:dyDescent="0.25">
      <c r="A26" s="53" t="s">
        <v>14</v>
      </c>
      <c r="B26" s="62" t="s">
        <v>87</v>
      </c>
      <c r="C26" s="55"/>
      <c r="D26" s="55"/>
      <c r="E26" s="55"/>
      <c r="F26" s="55"/>
      <c r="G26" s="55"/>
      <c r="H26" s="55"/>
    </row>
    <row r="27" spans="1:8" ht="15.75" x14ac:dyDescent="0.25">
      <c r="A27" s="53" t="s">
        <v>14</v>
      </c>
      <c r="B27" s="62" t="s">
        <v>88</v>
      </c>
      <c r="C27" s="55"/>
      <c r="D27" s="55"/>
      <c r="E27" s="55"/>
      <c r="F27" s="55"/>
      <c r="G27" s="55"/>
      <c r="H27" s="55"/>
    </row>
    <row r="28" spans="1:8" ht="15.75" x14ac:dyDescent="0.25">
      <c r="A28" s="53">
        <v>7</v>
      </c>
      <c r="B28" s="54" t="s">
        <v>89</v>
      </c>
      <c r="C28" s="55">
        <v>60000</v>
      </c>
      <c r="D28" s="63">
        <v>60000</v>
      </c>
      <c r="E28" s="55">
        <v>55589.360947000001</v>
      </c>
      <c r="F28" s="55">
        <v>55589.360947000001</v>
      </c>
      <c r="G28" s="55">
        <f t="shared" si="0"/>
        <v>92.648934911666672</v>
      </c>
      <c r="H28" s="55">
        <f t="shared" si="0"/>
        <v>92.648934911666672</v>
      </c>
    </row>
    <row r="29" spans="1:8" ht="15.75" x14ac:dyDescent="0.25">
      <c r="A29" s="53">
        <v>8</v>
      </c>
      <c r="B29" s="54" t="s">
        <v>90</v>
      </c>
      <c r="C29" s="55">
        <f>SUM(C30:C32)</f>
        <v>8000</v>
      </c>
      <c r="D29" s="55">
        <f t="shared" ref="D29:F29" si="5">SUM(D30:D32)</f>
        <v>8000</v>
      </c>
      <c r="E29" s="55">
        <f t="shared" si="5"/>
        <v>4406.606726</v>
      </c>
      <c r="F29" s="55">
        <f t="shared" si="5"/>
        <v>3822.2107700000001</v>
      </c>
      <c r="G29" s="55">
        <f t="shared" si="0"/>
        <v>55.082584075</v>
      </c>
      <c r="H29" s="55">
        <f t="shared" si="0"/>
        <v>47.777634625000005</v>
      </c>
    </row>
    <row r="30" spans="1:8" ht="15.75" x14ac:dyDescent="0.25">
      <c r="A30" s="61" t="s">
        <v>14</v>
      </c>
      <c r="B30" s="62" t="s">
        <v>91</v>
      </c>
      <c r="C30" s="63"/>
      <c r="D30" s="63"/>
      <c r="E30" s="63">
        <v>584.39595599999996</v>
      </c>
      <c r="F30" s="63">
        <v>0</v>
      </c>
      <c r="G30" s="63"/>
      <c r="H30" s="63"/>
    </row>
    <row r="31" spans="1:8" ht="15.75" x14ac:dyDescent="0.25">
      <c r="A31" s="61" t="s">
        <v>14</v>
      </c>
      <c r="B31" s="62" t="s">
        <v>92</v>
      </c>
      <c r="C31" s="63">
        <v>6506</v>
      </c>
      <c r="D31" s="63">
        <v>6506</v>
      </c>
      <c r="E31" s="63">
        <v>3125.3047700000002</v>
      </c>
      <c r="F31" s="63">
        <v>3125.3047700000002</v>
      </c>
      <c r="G31" s="63">
        <f t="shared" si="0"/>
        <v>48.03726975099908</v>
      </c>
      <c r="H31" s="63">
        <f t="shared" si="0"/>
        <v>48.03726975099908</v>
      </c>
    </row>
    <row r="32" spans="1:8" ht="15.75" x14ac:dyDescent="0.25">
      <c r="A32" s="61" t="s">
        <v>14</v>
      </c>
      <c r="B32" s="62" t="s">
        <v>93</v>
      </c>
      <c r="C32" s="63">
        <v>1494</v>
      </c>
      <c r="D32" s="63">
        <v>1494</v>
      </c>
      <c r="E32" s="63">
        <v>696.90599999999995</v>
      </c>
      <c r="F32" s="63">
        <v>696.90599999999995</v>
      </c>
      <c r="G32" s="63">
        <f t="shared" si="0"/>
        <v>46.646987951807226</v>
      </c>
      <c r="H32" s="63">
        <f t="shared" si="0"/>
        <v>46.646987951807226</v>
      </c>
    </row>
    <row r="33" spans="1:8" ht="15.75" x14ac:dyDescent="0.25">
      <c r="A33" s="53">
        <v>9</v>
      </c>
      <c r="B33" s="54" t="s">
        <v>94</v>
      </c>
      <c r="C33" s="55"/>
      <c r="D33" s="55"/>
      <c r="E33" s="55"/>
      <c r="F33" s="55"/>
      <c r="G33" s="55"/>
      <c r="H33" s="55"/>
    </row>
    <row r="34" spans="1:8" ht="15.75" x14ac:dyDescent="0.25">
      <c r="A34" s="53">
        <v>10</v>
      </c>
      <c r="B34" s="54" t="s">
        <v>95</v>
      </c>
      <c r="C34" s="55">
        <v>700</v>
      </c>
      <c r="D34" s="63">
        <v>700</v>
      </c>
      <c r="E34" s="55">
        <v>619.09416899999997</v>
      </c>
      <c r="F34" s="55">
        <v>619.09416899999997</v>
      </c>
      <c r="G34" s="55">
        <f t="shared" si="0"/>
        <v>88.442024142857136</v>
      </c>
      <c r="H34" s="55">
        <f t="shared" si="0"/>
        <v>88.442024142857136</v>
      </c>
    </row>
    <row r="35" spans="1:8" ht="15.75" x14ac:dyDescent="0.25">
      <c r="A35" s="53">
        <v>11</v>
      </c>
      <c r="B35" s="54" t="s">
        <v>96</v>
      </c>
      <c r="C35" s="55">
        <v>30000</v>
      </c>
      <c r="D35" s="63">
        <v>30000</v>
      </c>
      <c r="E35" s="55">
        <v>27774.666520999999</v>
      </c>
      <c r="F35" s="55">
        <v>27774.666520999999</v>
      </c>
      <c r="G35" s="55">
        <f t="shared" si="0"/>
        <v>92.582221736666654</v>
      </c>
      <c r="H35" s="55">
        <f t="shared" si="0"/>
        <v>92.582221736666654</v>
      </c>
    </row>
    <row r="36" spans="1:8" ht="15.75" x14ac:dyDescent="0.25">
      <c r="A36" s="53">
        <v>12</v>
      </c>
      <c r="B36" s="54" t="s">
        <v>97</v>
      </c>
      <c r="C36" s="55">
        <v>220000</v>
      </c>
      <c r="D36" s="63">
        <v>187000</v>
      </c>
      <c r="E36" s="55">
        <v>118196.04896099999</v>
      </c>
      <c r="F36" s="55">
        <v>100462.704153</v>
      </c>
      <c r="G36" s="55">
        <f t="shared" si="0"/>
        <v>53.725476800454544</v>
      </c>
      <c r="H36" s="55">
        <f t="shared" si="0"/>
        <v>53.723371204812828</v>
      </c>
    </row>
    <row r="37" spans="1:8" ht="19.5" customHeight="1" x14ac:dyDescent="0.25">
      <c r="A37" s="53">
        <v>13</v>
      </c>
      <c r="B37" s="54" t="s">
        <v>98</v>
      </c>
      <c r="C37" s="55"/>
      <c r="D37" s="55"/>
      <c r="E37" s="55"/>
      <c r="F37" s="55"/>
      <c r="G37" s="55"/>
      <c r="H37" s="55"/>
    </row>
    <row r="38" spans="1:8" ht="15.75" x14ac:dyDescent="0.25">
      <c r="A38" s="53">
        <v>14</v>
      </c>
      <c r="B38" s="54" t="s">
        <v>99</v>
      </c>
      <c r="C38" s="55"/>
      <c r="D38" s="55"/>
      <c r="E38" s="55"/>
      <c r="F38" s="55"/>
      <c r="G38" s="55"/>
      <c r="H38" s="55"/>
    </row>
    <row r="39" spans="1:8" ht="15.75" x14ac:dyDescent="0.25">
      <c r="A39" s="53">
        <v>15</v>
      </c>
      <c r="B39" s="54" t="s">
        <v>100</v>
      </c>
      <c r="C39" s="55"/>
      <c r="D39" s="55"/>
      <c r="E39" s="55"/>
      <c r="F39" s="55"/>
      <c r="G39" s="55"/>
      <c r="H39" s="55"/>
    </row>
    <row r="40" spans="1:8" ht="15.75" x14ac:dyDescent="0.25">
      <c r="A40" s="53">
        <v>16</v>
      </c>
      <c r="B40" s="54" t="s">
        <v>101</v>
      </c>
      <c r="C40" s="55">
        <v>17000</v>
      </c>
      <c r="D40" s="55">
        <v>12830</v>
      </c>
      <c r="E40" s="55">
        <v>8965.3672600000009</v>
      </c>
      <c r="F40" s="55">
        <v>4020.907557</v>
      </c>
      <c r="G40" s="55">
        <f t="shared" si="0"/>
        <v>52.73745447058824</v>
      </c>
      <c r="H40" s="55">
        <f t="shared" si="0"/>
        <v>31.339887427903353</v>
      </c>
    </row>
    <row r="41" spans="1:8" ht="19.5" customHeight="1" x14ac:dyDescent="0.25">
      <c r="A41" s="53">
        <v>17</v>
      </c>
      <c r="B41" s="54" t="s">
        <v>102</v>
      </c>
      <c r="C41" s="55"/>
      <c r="D41" s="55"/>
      <c r="E41" s="55"/>
      <c r="F41" s="55"/>
      <c r="G41" s="55"/>
      <c r="H41" s="55"/>
    </row>
    <row r="42" spans="1:8" ht="15.75" x14ac:dyDescent="0.25">
      <c r="A42" s="53">
        <v>18</v>
      </c>
      <c r="B42" s="54" t="s">
        <v>103</v>
      </c>
      <c r="C42" s="55"/>
      <c r="D42" s="55"/>
      <c r="E42" s="55"/>
      <c r="F42" s="55"/>
      <c r="G42" s="55"/>
      <c r="H42" s="55"/>
    </row>
    <row r="43" spans="1:8" ht="47.25" x14ac:dyDescent="0.25">
      <c r="A43" s="53">
        <v>19</v>
      </c>
      <c r="B43" s="54" t="s">
        <v>104</v>
      </c>
      <c r="C43" s="55"/>
      <c r="D43" s="55"/>
      <c r="E43" s="55"/>
      <c r="F43" s="55"/>
      <c r="G43" s="55"/>
      <c r="H43" s="55"/>
    </row>
    <row r="44" spans="1:8" ht="15.75" x14ac:dyDescent="0.25">
      <c r="A44" s="53">
        <v>20</v>
      </c>
      <c r="B44" s="54" t="s">
        <v>105</v>
      </c>
      <c r="C44" s="55"/>
      <c r="D44" s="55"/>
      <c r="E44" s="55"/>
      <c r="F44" s="55"/>
      <c r="G44" s="55"/>
      <c r="H44" s="55"/>
    </row>
    <row r="45" spans="1:8" ht="15.75" x14ac:dyDescent="0.25">
      <c r="A45" s="50" t="s">
        <v>17</v>
      </c>
      <c r="B45" s="51" t="s">
        <v>106</v>
      </c>
      <c r="C45" s="52"/>
      <c r="D45" s="52"/>
      <c r="E45" s="52"/>
      <c r="F45" s="52"/>
      <c r="G45" s="52"/>
      <c r="H45" s="52"/>
    </row>
    <row r="46" spans="1:8" ht="15.75" x14ac:dyDescent="0.25">
      <c r="A46" s="50" t="s">
        <v>21</v>
      </c>
      <c r="B46" s="51" t="s">
        <v>107</v>
      </c>
      <c r="C46" s="52"/>
      <c r="D46" s="52"/>
      <c r="E46" s="52"/>
      <c r="F46" s="52"/>
      <c r="G46" s="52"/>
      <c r="H46" s="52"/>
    </row>
    <row r="47" spans="1:8" ht="15.75" x14ac:dyDescent="0.25">
      <c r="A47" s="53">
        <v>1</v>
      </c>
      <c r="B47" s="54" t="s">
        <v>108</v>
      </c>
      <c r="C47" s="55"/>
      <c r="D47" s="55"/>
      <c r="E47" s="55"/>
      <c r="F47" s="55"/>
      <c r="G47" s="55"/>
      <c r="H47" s="55"/>
    </row>
    <row r="48" spans="1:8" ht="15.75" x14ac:dyDescent="0.25">
      <c r="A48" s="53">
        <v>2</v>
      </c>
      <c r="B48" s="54" t="s">
        <v>109</v>
      </c>
      <c r="C48" s="55"/>
      <c r="D48" s="55"/>
      <c r="E48" s="55"/>
      <c r="F48" s="55"/>
      <c r="G48" s="55"/>
      <c r="H48" s="55"/>
    </row>
    <row r="49" spans="1:8" ht="20.25" customHeight="1" x14ac:dyDescent="0.25">
      <c r="A49" s="53">
        <v>3</v>
      </c>
      <c r="B49" s="54" t="s">
        <v>110</v>
      </c>
      <c r="C49" s="55"/>
      <c r="D49" s="55"/>
      <c r="E49" s="55"/>
      <c r="F49" s="55"/>
      <c r="G49" s="55"/>
      <c r="H49" s="55"/>
    </row>
    <row r="50" spans="1:8" ht="19.5" customHeight="1" x14ac:dyDescent="0.25">
      <c r="A50" s="53">
        <v>4</v>
      </c>
      <c r="B50" s="54" t="s">
        <v>111</v>
      </c>
      <c r="C50" s="55"/>
      <c r="D50" s="55"/>
      <c r="E50" s="55"/>
      <c r="F50" s="55"/>
      <c r="G50" s="55"/>
      <c r="H50" s="55"/>
    </row>
    <row r="51" spans="1:8" ht="18.75" customHeight="1" x14ac:dyDescent="0.25">
      <c r="A51" s="53">
        <v>5</v>
      </c>
      <c r="B51" s="54" t="s">
        <v>112</v>
      </c>
      <c r="C51" s="55"/>
      <c r="D51" s="55"/>
      <c r="E51" s="55"/>
      <c r="F51" s="55"/>
      <c r="G51" s="55"/>
      <c r="H51" s="55"/>
    </row>
    <row r="52" spans="1:8" ht="15.75" x14ac:dyDescent="0.25">
      <c r="A52" s="53">
        <v>6</v>
      </c>
      <c r="B52" s="54" t="s">
        <v>84</v>
      </c>
      <c r="C52" s="55"/>
      <c r="D52" s="55"/>
      <c r="E52" s="55"/>
      <c r="F52" s="55"/>
      <c r="G52" s="55"/>
      <c r="H52" s="55"/>
    </row>
    <row r="53" spans="1:8" ht="15.75" x14ac:dyDescent="0.25">
      <c r="A53" s="50" t="s">
        <v>23</v>
      </c>
      <c r="B53" s="51" t="s">
        <v>113</v>
      </c>
      <c r="C53" s="52"/>
      <c r="D53" s="52"/>
      <c r="E53" s="52"/>
      <c r="F53" s="52"/>
      <c r="G53" s="52"/>
      <c r="H53" s="52"/>
    </row>
    <row r="54" spans="1:8" ht="15.75" x14ac:dyDescent="0.25">
      <c r="A54" s="50" t="s">
        <v>8</v>
      </c>
      <c r="B54" s="51" t="s">
        <v>114</v>
      </c>
      <c r="C54" s="52"/>
      <c r="D54" s="52"/>
      <c r="E54" s="52"/>
      <c r="F54" s="52"/>
      <c r="G54" s="52"/>
      <c r="H54" s="52"/>
    </row>
    <row r="55" spans="1:8" ht="15.75" x14ac:dyDescent="0.25">
      <c r="A55" s="50" t="s">
        <v>39</v>
      </c>
      <c r="B55" s="51" t="s">
        <v>115</v>
      </c>
      <c r="C55" s="52"/>
      <c r="D55" s="52"/>
      <c r="E55" s="52">
        <v>8066.99334</v>
      </c>
      <c r="F55" s="52">
        <v>8066.99334</v>
      </c>
      <c r="G55" s="52"/>
      <c r="H55" s="52"/>
    </row>
    <row r="56" spans="1:8" ht="31.5" x14ac:dyDescent="0.25">
      <c r="A56" s="50" t="s">
        <v>41</v>
      </c>
      <c r="B56" s="51" t="s">
        <v>116</v>
      </c>
      <c r="C56" s="52"/>
      <c r="D56" s="52"/>
      <c r="E56" s="52">
        <v>78727.415559999994</v>
      </c>
      <c r="F56" s="52">
        <v>78727.415559999994</v>
      </c>
      <c r="G56" s="52"/>
      <c r="H56" s="52"/>
    </row>
  </sheetData>
  <mergeCells count="9">
    <mergeCell ref="A1:H1"/>
    <mergeCell ref="A2:H2"/>
    <mergeCell ref="A3:H3"/>
    <mergeCell ref="E4:H4"/>
    <mergeCell ref="A5:A6"/>
    <mergeCell ref="B5:B6"/>
    <mergeCell ref="C5:D5"/>
    <mergeCell ref="E5:F5"/>
    <mergeCell ref="G5:H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sqref="A1:E1"/>
    </sheetView>
  </sheetViews>
  <sheetFormatPr defaultRowHeight="15" x14ac:dyDescent="0.25"/>
  <cols>
    <col min="1" max="1" width="5.5703125" customWidth="1"/>
    <col min="2" max="2" width="52.140625" customWidth="1"/>
    <col min="3" max="3" width="12.85546875" customWidth="1"/>
    <col min="4" max="4" width="14.28515625" customWidth="1"/>
    <col min="5" max="5" width="11.5703125" customWidth="1"/>
  </cols>
  <sheetData>
    <row r="1" spans="1:5" ht="18.75" x14ac:dyDescent="0.25">
      <c r="A1" s="44" t="s">
        <v>232</v>
      </c>
      <c r="B1" s="44"/>
      <c r="C1" s="44"/>
      <c r="D1" s="44"/>
      <c r="E1" s="44"/>
    </row>
    <row r="2" spans="1:5" ht="18.75" x14ac:dyDescent="0.25">
      <c r="A2" s="44" t="s">
        <v>117</v>
      </c>
      <c r="B2" s="44"/>
      <c r="C2" s="44"/>
      <c r="D2" s="44"/>
      <c r="E2" s="44"/>
    </row>
    <row r="3" spans="1:5" ht="16.5" x14ac:dyDescent="0.25">
      <c r="A3" s="45" t="s">
        <v>118</v>
      </c>
      <c r="B3" s="45"/>
      <c r="C3" s="45"/>
      <c r="D3" s="45"/>
      <c r="E3" s="45"/>
    </row>
    <row r="4" spans="1:5" ht="15.75" x14ac:dyDescent="0.25">
      <c r="A4" s="4"/>
      <c r="B4" s="4"/>
      <c r="C4" s="16"/>
      <c r="D4" s="64" t="s">
        <v>230</v>
      </c>
      <c r="E4" s="64"/>
    </row>
    <row r="5" spans="1:5" x14ac:dyDescent="0.25">
      <c r="A5" s="46" t="s">
        <v>0</v>
      </c>
      <c r="B5" s="46" t="s">
        <v>65</v>
      </c>
      <c r="C5" s="47" t="s">
        <v>119</v>
      </c>
      <c r="D5" s="47" t="s">
        <v>3</v>
      </c>
      <c r="E5" s="47" t="s">
        <v>66</v>
      </c>
    </row>
    <row r="6" spans="1:5" x14ac:dyDescent="0.25">
      <c r="A6" s="46"/>
      <c r="B6" s="46"/>
      <c r="C6" s="47"/>
      <c r="D6" s="47"/>
      <c r="E6" s="47"/>
    </row>
    <row r="7" spans="1:5" ht="15.75" x14ac:dyDescent="0.25">
      <c r="A7" s="49" t="s">
        <v>7</v>
      </c>
      <c r="B7" s="49" t="s">
        <v>8</v>
      </c>
      <c r="C7" s="49">
        <v>1</v>
      </c>
      <c r="D7" s="49">
        <v>2</v>
      </c>
      <c r="E7" s="49" t="s">
        <v>120</v>
      </c>
    </row>
    <row r="8" spans="1:5" ht="15.75" x14ac:dyDescent="0.25">
      <c r="A8" s="50"/>
      <c r="B8" s="50" t="s">
        <v>27</v>
      </c>
      <c r="C8" s="52">
        <f>SUM(C9,C28,C31:C34)</f>
        <v>658577.00000000012</v>
      </c>
      <c r="D8" s="52">
        <f>SUM(D9,D28,D31:D34)</f>
        <v>699860.67630999989</v>
      </c>
      <c r="E8" s="52">
        <f>D8/C8*100</f>
        <v>106.26861799151803</v>
      </c>
    </row>
    <row r="9" spans="1:5" ht="15.75" x14ac:dyDescent="0.25">
      <c r="A9" s="50" t="s">
        <v>7</v>
      </c>
      <c r="B9" s="51" t="s">
        <v>121</v>
      </c>
      <c r="C9" s="52">
        <f>SUM(C10,C20,C24:C27)</f>
        <v>654192.00000000012</v>
      </c>
      <c r="D9" s="52">
        <f t="shared" ref="D9" si="0">SUM(D10,D20,D24:D27)</f>
        <v>618984.62681399996</v>
      </c>
      <c r="E9" s="52">
        <f>D9/C9*100</f>
        <v>94.618189585626212</v>
      </c>
    </row>
    <row r="10" spans="1:5" ht="15.75" x14ac:dyDescent="0.25">
      <c r="A10" s="50" t="s">
        <v>12</v>
      </c>
      <c r="B10" s="51" t="s">
        <v>122</v>
      </c>
      <c r="C10" s="52">
        <f>SUM(C11,C18:C19)</f>
        <v>164725</v>
      </c>
      <c r="D10" s="52">
        <f>SUM(D11,D18:D19)</f>
        <v>172357.81099999999</v>
      </c>
      <c r="E10" s="52">
        <f t="shared" ref="E10:E31" si="1">D10/C10*100</f>
        <v>104.6336688420094</v>
      </c>
    </row>
    <row r="11" spans="1:5" ht="15.75" x14ac:dyDescent="0.25">
      <c r="A11" s="53">
        <v>1</v>
      </c>
      <c r="B11" s="54" t="s">
        <v>123</v>
      </c>
      <c r="C11" s="55">
        <v>164725</v>
      </c>
      <c r="D11" s="55">
        <v>172357.81099999999</v>
      </c>
      <c r="E11" s="55">
        <f t="shared" si="1"/>
        <v>104.6336688420094</v>
      </c>
    </row>
    <row r="12" spans="1:5" ht="15.75" x14ac:dyDescent="0.25">
      <c r="A12" s="61"/>
      <c r="B12" s="65" t="s">
        <v>124</v>
      </c>
      <c r="C12" s="63"/>
      <c r="D12" s="63"/>
      <c r="E12" s="63"/>
    </row>
    <row r="13" spans="1:5" ht="15.75" x14ac:dyDescent="0.25">
      <c r="A13" s="61" t="s">
        <v>14</v>
      </c>
      <c r="B13" s="65" t="s">
        <v>125</v>
      </c>
      <c r="C13" s="63">
        <v>11100</v>
      </c>
      <c r="D13" s="63">
        <v>13221.82</v>
      </c>
      <c r="E13" s="63">
        <f t="shared" si="1"/>
        <v>119.11549549549549</v>
      </c>
    </row>
    <row r="14" spans="1:5" ht="15.75" x14ac:dyDescent="0.25">
      <c r="A14" s="61" t="s">
        <v>14</v>
      </c>
      <c r="B14" s="65" t="s">
        <v>126</v>
      </c>
      <c r="C14" s="63">
        <v>0</v>
      </c>
      <c r="D14" s="63">
        <v>0</v>
      </c>
      <c r="E14" s="63"/>
    </row>
    <row r="15" spans="1:5" ht="15.75" x14ac:dyDescent="0.25">
      <c r="A15" s="61"/>
      <c r="B15" s="65" t="s">
        <v>127</v>
      </c>
      <c r="C15" s="63"/>
      <c r="D15" s="63"/>
      <c r="E15" s="63"/>
    </row>
    <row r="16" spans="1:5" ht="15.75" x14ac:dyDescent="0.25">
      <c r="A16" s="61" t="s">
        <v>14</v>
      </c>
      <c r="B16" s="65" t="s">
        <v>128</v>
      </c>
      <c r="C16" s="63">
        <v>140000</v>
      </c>
      <c r="D16" s="63">
        <v>76868.433999999994</v>
      </c>
      <c r="E16" s="63">
        <f t="shared" si="1"/>
        <v>54.906024285714281</v>
      </c>
    </row>
    <row r="17" spans="1:5" ht="15.75" x14ac:dyDescent="0.25">
      <c r="A17" s="61" t="s">
        <v>14</v>
      </c>
      <c r="B17" s="65" t="s">
        <v>129</v>
      </c>
      <c r="C17" s="63">
        <v>0</v>
      </c>
      <c r="D17" s="63">
        <v>0</v>
      </c>
      <c r="E17" s="63"/>
    </row>
    <row r="18" spans="1:5" ht="63" x14ac:dyDescent="0.25">
      <c r="A18" s="53">
        <v>2</v>
      </c>
      <c r="B18" s="54" t="s">
        <v>130</v>
      </c>
      <c r="C18" s="55"/>
      <c r="D18" s="55"/>
      <c r="E18" s="55"/>
    </row>
    <row r="19" spans="1:5" ht="15.75" x14ac:dyDescent="0.25">
      <c r="A19" s="53">
        <v>3</v>
      </c>
      <c r="B19" s="54" t="s">
        <v>131</v>
      </c>
      <c r="C19" s="55"/>
      <c r="D19" s="55"/>
      <c r="E19" s="55"/>
    </row>
    <row r="20" spans="1:5" ht="15.75" x14ac:dyDescent="0.25">
      <c r="A20" s="50" t="s">
        <v>17</v>
      </c>
      <c r="B20" s="51" t="s">
        <v>30</v>
      </c>
      <c r="C20" s="52">
        <v>476281.60000000009</v>
      </c>
      <c r="D20" s="52">
        <v>446626.81581399997</v>
      </c>
      <c r="E20" s="52">
        <f t="shared" si="1"/>
        <v>93.773686788236176</v>
      </c>
    </row>
    <row r="21" spans="1:5" ht="15.75" x14ac:dyDescent="0.25">
      <c r="A21" s="61"/>
      <c r="B21" s="65" t="s">
        <v>132</v>
      </c>
      <c r="C21" s="63"/>
      <c r="D21" s="63"/>
      <c r="E21" s="63"/>
    </row>
    <row r="22" spans="1:5" ht="15.75" x14ac:dyDescent="0.25">
      <c r="A22" s="61">
        <v>1</v>
      </c>
      <c r="B22" s="65" t="s">
        <v>125</v>
      </c>
      <c r="C22" s="63">
        <v>234953</v>
      </c>
      <c r="D22" s="63">
        <v>234963.470802</v>
      </c>
      <c r="E22" s="63">
        <f t="shared" si="1"/>
        <v>100.00445655173588</v>
      </c>
    </row>
    <row r="23" spans="1:5" ht="15.75" x14ac:dyDescent="0.25">
      <c r="A23" s="61">
        <v>2</v>
      </c>
      <c r="B23" s="65" t="s">
        <v>133</v>
      </c>
      <c r="C23" s="63">
        <v>0</v>
      </c>
      <c r="D23" s="63">
        <v>0</v>
      </c>
      <c r="E23" s="63"/>
    </row>
    <row r="24" spans="1:5" ht="31.5" x14ac:dyDescent="0.25">
      <c r="A24" s="50" t="s">
        <v>21</v>
      </c>
      <c r="B24" s="51" t="s">
        <v>134</v>
      </c>
      <c r="C24" s="52"/>
      <c r="D24" s="52"/>
      <c r="E24" s="52"/>
    </row>
    <row r="25" spans="1:5" ht="15.75" x14ac:dyDescent="0.25">
      <c r="A25" s="50" t="s">
        <v>23</v>
      </c>
      <c r="B25" s="51" t="s">
        <v>135</v>
      </c>
      <c r="C25" s="52"/>
      <c r="D25" s="52"/>
      <c r="E25" s="52"/>
    </row>
    <row r="26" spans="1:5" ht="15.75" x14ac:dyDescent="0.25">
      <c r="A26" s="50" t="s">
        <v>25</v>
      </c>
      <c r="B26" s="51" t="s">
        <v>33</v>
      </c>
      <c r="C26" s="52">
        <v>13185.400000000001</v>
      </c>
      <c r="D26" s="52"/>
      <c r="E26" s="52"/>
    </row>
    <row r="27" spans="1:5" ht="15.75" x14ac:dyDescent="0.25">
      <c r="A27" s="50" t="s">
        <v>55</v>
      </c>
      <c r="B27" s="51" t="s">
        <v>34</v>
      </c>
      <c r="C27" s="52"/>
      <c r="D27" s="52"/>
      <c r="E27" s="52"/>
    </row>
    <row r="28" spans="1:5" ht="15.75" x14ac:dyDescent="0.25">
      <c r="A28" s="50" t="s">
        <v>8</v>
      </c>
      <c r="B28" s="51" t="s">
        <v>136</v>
      </c>
      <c r="C28" s="52">
        <f>SUM(C29:C30)</f>
        <v>4093</v>
      </c>
      <c r="D28" s="52">
        <f>SUM(D29:D30)</f>
        <v>3874.8364999999999</v>
      </c>
      <c r="E28" s="52"/>
    </row>
    <row r="29" spans="1:5" ht="15.75" x14ac:dyDescent="0.25">
      <c r="A29" s="50" t="s">
        <v>12</v>
      </c>
      <c r="B29" s="51" t="s">
        <v>36</v>
      </c>
      <c r="C29" s="52">
        <v>4093</v>
      </c>
      <c r="D29" s="52">
        <v>3874.8364999999999</v>
      </c>
      <c r="E29" s="52"/>
    </row>
    <row r="30" spans="1:5" ht="15.75" x14ac:dyDescent="0.25">
      <c r="A30" s="50" t="s">
        <v>17</v>
      </c>
      <c r="B30" s="51" t="s">
        <v>137</v>
      </c>
      <c r="C30" s="52"/>
      <c r="D30" s="52"/>
      <c r="E30" s="55"/>
    </row>
    <row r="31" spans="1:5" ht="15.75" x14ac:dyDescent="0.25">
      <c r="A31" s="50" t="s">
        <v>39</v>
      </c>
      <c r="B31" s="51" t="s">
        <v>138</v>
      </c>
      <c r="C31" s="52">
        <v>292</v>
      </c>
      <c r="D31" s="52">
        <v>1086.7731900000001</v>
      </c>
      <c r="E31" s="52">
        <f t="shared" si="1"/>
        <v>372.1825993150685</v>
      </c>
    </row>
    <row r="32" spans="1:5" ht="15.75" x14ac:dyDescent="0.25">
      <c r="A32" s="50" t="s">
        <v>41</v>
      </c>
      <c r="B32" s="51" t="s">
        <v>139</v>
      </c>
      <c r="C32" s="52"/>
      <c r="D32" s="52">
        <v>20661.080999999998</v>
      </c>
      <c r="E32" s="52"/>
    </row>
    <row r="33" spans="1:5" ht="19.5" customHeight="1" x14ac:dyDescent="0.25">
      <c r="A33" s="50" t="s">
        <v>45</v>
      </c>
      <c r="B33" s="51" t="s">
        <v>140</v>
      </c>
      <c r="C33" s="52"/>
      <c r="D33" s="52">
        <v>8761.7014999999992</v>
      </c>
      <c r="E33" s="52"/>
    </row>
    <row r="34" spans="1:5" ht="15.75" x14ac:dyDescent="0.25">
      <c r="A34" s="50" t="s">
        <v>49</v>
      </c>
      <c r="B34" s="51" t="s">
        <v>141</v>
      </c>
      <c r="C34" s="52"/>
      <c r="D34" s="52">
        <v>46491.657306000001</v>
      </c>
      <c r="E34" s="52"/>
    </row>
  </sheetData>
  <mergeCells count="9">
    <mergeCell ref="A5:A6"/>
    <mergeCell ref="B5:B6"/>
    <mergeCell ref="C5:C6"/>
    <mergeCell ref="D5:D6"/>
    <mergeCell ref="E5:E6"/>
    <mergeCell ref="A2:E2"/>
    <mergeCell ref="A3:E3"/>
    <mergeCell ref="D4:E4"/>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workbookViewId="0">
      <selection sqref="A1:F1"/>
    </sheetView>
  </sheetViews>
  <sheetFormatPr defaultRowHeight="15" x14ac:dyDescent="0.25"/>
  <cols>
    <col min="1" max="1" width="6.28515625" customWidth="1"/>
    <col min="2" max="2" width="60.28515625" customWidth="1"/>
    <col min="3" max="3" width="11" customWidth="1"/>
    <col min="4" max="4" width="11.28515625" customWidth="1"/>
    <col min="5" max="5" width="11" customWidth="1"/>
    <col min="6" max="6" width="11.42578125" customWidth="1"/>
  </cols>
  <sheetData>
    <row r="1" spans="1:6" ht="18.75" x14ac:dyDescent="0.25">
      <c r="A1" s="44" t="s">
        <v>233</v>
      </c>
      <c r="B1" s="44"/>
      <c r="C1" s="44"/>
      <c r="D1" s="44"/>
      <c r="E1" s="44"/>
      <c r="F1" s="44"/>
    </row>
    <row r="2" spans="1:6" ht="18.75" x14ac:dyDescent="0.25">
      <c r="A2" s="44" t="s">
        <v>142</v>
      </c>
      <c r="B2" s="44"/>
      <c r="C2" s="44"/>
      <c r="D2" s="44"/>
      <c r="E2" s="44"/>
      <c r="F2" s="44"/>
    </row>
    <row r="3" spans="1:6" ht="15.75" x14ac:dyDescent="0.25">
      <c r="A3" s="36" t="s">
        <v>118</v>
      </c>
      <c r="B3" s="36"/>
      <c r="C3" s="36"/>
      <c r="D3" s="36"/>
      <c r="E3" s="36"/>
      <c r="F3" s="36"/>
    </row>
    <row r="4" spans="1:6" ht="15.75" x14ac:dyDescent="0.25">
      <c r="A4" s="8"/>
      <c r="B4" s="8"/>
      <c r="C4" s="13"/>
      <c r="D4" s="58" t="s">
        <v>230</v>
      </c>
      <c r="E4" s="58"/>
      <c r="F4" s="58"/>
    </row>
    <row r="5" spans="1:6" ht="15.75" x14ac:dyDescent="0.25">
      <c r="A5" s="46" t="s">
        <v>0</v>
      </c>
      <c r="B5" s="46" t="s">
        <v>65</v>
      </c>
      <c r="C5" s="47" t="s">
        <v>2</v>
      </c>
      <c r="D5" s="47" t="s">
        <v>3</v>
      </c>
      <c r="E5" s="47" t="s">
        <v>4</v>
      </c>
      <c r="F5" s="47"/>
    </row>
    <row r="6" spans="1:6" ht="31.5" x14ac:dyDescent="0.25">
      <c r="A6" s="46"/>
      <c r="B6" s="46"/>
      <c r="C6" s="47"/>
      <c r="D6" s="47"/>
      <c r="E6" s="48" t="s">
        <v>5</v>
      </c>
      <c r="F6" s="48" t="s">
        <v>6</v>
      </c>
    </row>
    <row r="7" spans="1:6" ht="15.75" x14ac:dyDescent="0.25">
      <c r="A7" s="49" t="s">
        <v>7</v>
      </c>
      <c r="B7" s="49" t="s">
        <v>8</v>
      </c>
      <c r="C7" s="49">
        <v>1</v>
      </c>
      <c r="D7" s="49">
        <v>2</v>
      </c>
      <c r="E7" s="49" t="s">
        <v>9</v>
      </c>
      <c r="F7" s="49" t="s">
        <v>10</v>
      </c>
    </row>
    <row r="8" spans="1:6" ht="15.75" x14ac:dyDescent="0.25">
      <c r="A8" s="50"/>
      <c r="B8" s="50" t="s">
        <v>27</v>
      </c>
      <c r="C8" s="52">
        <f>SUM(C9:C10,C46:C50)</f>
        <v>646717.9</v>
      </c>
      <c r="D8" s="52">
        <f>SUM(D9:D10,D46:D50)</f>
        <v>680441.36843000015</v>
      </c>
      <c r="E8" s="52">
        <f>SUM(E9:E10,E46:E50)</f>
        <v>52015.868430000002</v>
      </c>
      <c r="F8" s="52">
        <f t="shared" ref="F8:F12" si="0">D8/C8*100</f>
        <v>105.21455621222175</v>
      </c>
    </row>
    <row r="9" spans="1:6" ht="20.25" customHeight="1" x14ac:dyDescent="0.25">
      <c r="A9" s="50" t="s">
        <v>7</v>
      </c>
      <c r="B9" s="51" t="s">
        <v>143</v>
      </c>
      <c r="C9" s="52">
        <v>49130.600000000006</v>
      </c>
      <c r="D9" s="52">
        <v>75319.908500000005</v>
      </c>
      <c r="E9" s="52">
        <f>D9-C9</f>
        <v>26189.308499999999</v>
      </c>
      <c r="F9" s="52">
        <f t="shared" si="0"/>
        <v>153.3054929107318</v>
      </c>
    </row>
    <row r="10" spans="1:6" ht="19.5" customHeight="1" x14ac:dyDescent="0.25">
      <c r="A10" s="50" t="s">
        <v>8</v>
      </c>
      <c r="B10" s="51" t="s">
        <v>144</v>
      </c>
      <c r="C10" s="52">
        <f>SUM(C11,C28,C42:C45)</f>
        <v>593289.9</v>
      </c>
      <c r="D10" s="52">
        <f>SUM(D11,D28,D42:D45)</f>
        <v>530940.1561410001</v>
      </c>
      <c r="E10" s="52">
        <f>SUM(E11,E28,E42:E45)</f>
        <v>-44057.343859000001</v>
      </c>
      <c r="F10" s="52">
        <f t="shared" si="0"/>
        <v>89.490846909917067</v>
      </c>
    </row>
    <row r="11" spans="1:6" ht="15.75" x14ac:dyDescent="0.25">
      <c r="A11" s="50" t="s">
        <v>12</v>
      </c>
      <c r="B11" s="51" t="s">
        <v>145</v>
      </c>
      <c r="C11" s="52">
        <f>SUM(C12,C26:C27)</f>
        <v>164725</v>
      </c>
      <c r="D11" s="52">
        <f t="shared" ref="D11:E11" si="1">SUM(D12,D26:D27)</f>
        <v>172357.81100000002</v>
      </c>
      <c r="E11" s="52">
        <f t="shared" si="1"/>
        <v>7632.8110000000088</v>
      </c>
      <c r="F11" s="52">
        <f t="shared" si="0"/>
        <v>104.63366884200941</v>
      </c>
    </row>
    <row r="12" spans="1:6" ht="15.75" x14ac:dyDescent="0.25">
      <c r="A12" s="53">
        <v>1</v>
      </c>
      <c r="B12" s="54" t="s">
        <v>146</v>
      </c>
      <c r="C12" s="55">
        <f>SUM(C13:C25)</f>
        <v>164725</v>
      </c>
      <c r="D12" s="55">
        <f t="shared" ref="D12:E12" si="2">SUM(D13:D25)</f>
        <v>172357.81100000002</v>
      </c>
      <c r="E12" s="55">
        <f t="shared" si="2"/>
        <v>7632.8110000000088</v>
      </c>
      <c r="F12" s="55">
        <f t="shared" si="0"/>
        <v>104.63366884200941</v>
      </c>
    </row>
    <row r="13" spans="1:6" ht="20.25" customHeight="1" x14ac:dyDescent="0.25">
      <c r="A13" s="53" t="s">
        <v>14</v>
      </c>
      <c r="B13" s="54" t="s">
        <v>125</v>
      </c>
      <c r="C13" s="55">
        <v>11100</v>
      </c>
      <c r="D13" s="55">
        <v>13221.82</v>
      </c>
      <c r="E13" s="55">
        <f>D13-C13</f>
        <v>2121.8199999999997</v>
      </c>
      <c r="F13" s="55">
        <f>D13/C13*100</f>
        <v>119.11549549549549</v>
      </c>
    </row>
    <row r="14" spans="1:6" ht="15.75" x14ac:dyDescent="0.25">
      <c r="A14" s="53" t="s">
        <v>14</v>
      </c>
      <c r="B14" s="54" t="s">
        <v>147</v>
      </c>
      <c r="C14" s="55"/>
      <c r="D14" s="55"/>
      <c r="E14" s="55">
        <f t="shared" ref="E14:E27" si="3">D14-C14</f>
        <v>0</v>
      </c>
      <c r="F14" s="55"/>
    </row>
    <row r="15" spans="1:6" ht="15.75" x14ac:dyDescent="0.25">
      <c r="A15" s="53" t="s">
        <v>14</v>
      </c>
      <c r="B15" s="54" t="s">
        <v>148</v>
      </c>
      <c r="C15" s="55"/>
      <c r="D15" s="55">
        <v>151.02699999999999</v>
      </c>
      <c r="E15" s="55">
        <f t="shared" si="3"/>
        <v>151.02699999999999</v>
      </c>
      <c r="F15" s="55"/>
    </row>
    <row r="16" spans="1:6" ht="18.75" customHeight="1" x14ac:dyDescent="0.25">
      <c r="A16" s="53" t="s">
        <v>14</v>
      </c>
      <c r="B16" s="54" t="s">
        <v>149</v>
      </c>
      <c r="C16" s="55"/>
      <c r="D16" s="55"/>
      <c r="E16" s="55">
        <f t="shared" si="3"/>
        <v>0</v>
      </c>
      <c r="F16" s="55"/>
    </row>
    <row r="17" spans="1:6" ht="15.75" x14ac:dyDescent="0.25">
      <c r="A17" s="53" t="s">
        <v>14</v>
      </c>
      <c r="B17" s="54" t="s">
        <v>150</v>
      </c>
      <c r="C17" s="55">
        <v>2000</v>
      </c>
      <c r="D17" s="55">
        <v>2861.9650000000001</v>
      </c>
      <c r="E17" s="55">
        <f t="shared" si="3"/>
        <v>861.96500000000015</v>
      </c>
      <c r="F17" s="55">
        <f t="shared" ref="F17:F49" si="4">D17/C17*100</f>
        <v>143.09825000000001</v>
      </c>
    </row>
    <row r="18" spans="1:6" ht="15.75" x14ac:dyDescent="0.25">
      <c r="A18" s="53" t="s">
        <v>14</v>
      </c>
      <c r="B18" s="54" t="s">
        <v>151</v>
      </c>
      <c r="C18" s="55">
        <v>3730</v>
      </c>
      <c r="D18" s="55">
        <v>957.529</v>
      </c>
      <c r="E18" s="55">
        <f t="shared" si="3"/>
        <v>-2772.471</v>
      </c>
      <c r="F18" s="55">
        <f t="shared" si="4"/>
        <v>25.671018766756031</v>
      </c>
    </row>
    <row r="19" spans="1:6" ht="18" customHeight="1" x14ac:dyDescent="0.25">
      <c r="A19" s="53" t="s">
        <v>14</v>
      </c>
      <c r="B19" s="54" t="s">
        <v>152</v>
      </c>
      <c r="C19" s="55"/>
      <c r="D19" s="55"/>
      <c r="E19" s="55">
        <f t="shared" si="3"/>
        <v>0</v>
      </c>
      <c r="F19" s="55"/>
    </row>
    <row r="20" spans="1:6" ht="15.75" x14ac:dyDescent="0.25">
      <c r="A20" s="53" t="s">
        <v>14</v>
      </c>
      <c r="B20" s="54" t="s">
        <v>153</v>
      </c>
      <c r="C20" s="55"/>
      <c r="D20" s="55"/>
      <c r="E20" s="55">
        <f t="shared" si="3"/>
        <v>0</v>
      </c>
      <c r="F20" s="55"/>
    </row>
    <row r="21" spans="1:6" ht="15.75" x14ac:dyDescent="0.25">
      <c r="A21" s="53" t="s">
        <v>14</v>
      </c>
      <c r="B21" s="54" t="s">
        <v>154</v>
      </c>
      <c r="C21" s="55"/>
      <c r="D21" s="55"/>
      <c r="E21" s="55">
        <f t="shared" si="3"/>
        <v>0</v>
      </c>
      <c r="F21" s="55"/>
    </row>
    <row r="22" spans="1:6" ht="15.75" x14ac:dyDescent="0.25">
      <c r="A22" s="53" t="s">
        <v>14</v>
      </c>
      <c r="B22" s="54" t="s">
        <v>155</v>
      </c>
      <c r="C22" s="55">
        <v>91070</v>
      </c>
      <c r="D22" s="55">
        <v>147747.62400000001</v>
      </c>
      <c r="E22" s="55">
        <f t="shared" si="3"/>
        <v>56677.624000000011</v>
      </c>
      <c r="F22" s="55">
        <f t="shared" si="4"/>
        <v>162.23523004282421</v>
      </c>
    </row>
    <row r="23" spans="1:6" ht="20.25" customHeight="1" x14ac:dyDescent="0.25">
      <c r="A23" s="53" t="s">
        <v>14</v>
      </c>
      <c r="B23" s="54" t="s">
        <v>156</v>
      </c>
      <c r="C23" s="55">
        <v>32600</v>
      </c>
      <c r="D23" s="55">
        <v>7417.8459999999995</v>
      </c>
      <c r="E23" s="55">
        <f t="shared" si="3"/>
        <v>-25182.154000000002</v>
      </c>
      <c r="F23" s="55">
        <f t="shared" si="4"/>
        <v>22.754128834355829</v>
      </c>
    </row>
    <row r="24" spans="1:6" ht="15.75" x14ac:dyDescent="0.25">
      <c r="A24" s="53" t="s">
        <v>14</v>
      </c>
      <c r="B24" s="54" t="s">
        <v>157</v>
      </c>
      <c r="C24" s="55"/>
      <c r="D24" s="55">
        <v>0</v>
      </c>
      <c r="E24" s="55">
        <f t="shared" si="3"/>
        <v>0</v>
      </c>
      <c r="F24" s="55"/>
    </row>
    <row r="25" spans="1:6" ht="15.75" x14ac:dyDescent="0.25">
      <c r="A25" s="53" t="s">
        <v>14</v>
      </c>
      <c r="B25" s="54" t="s">
        <v>158</v>
      </c>
      <c r="C25" s="55">
        <v>24225</v>
      </c>
      <c r="D25" s="55">
        <v>0</v>
      </c>
      <c r="E25" s="55">
        <f t="shared" si="3"/>
        <v>-24225</v>
      </c>
      <c r="F25" s="55">
        <f t="shared" si="4"/>
        <v>0</v>
      </c>
    </row>
    <row r="26" spans="1:6" ht="48.75" customHeight="1" x14ac:dyDescent="0.25">
      <c r="A26" s="53">
        <v>2</v>
      </c>
      <c r="B26" s="54" t="s">
        <v>130</v>
      </c>
      <c r="C26" s="55"/>
      <c r="D26" s="55"/>
      <c r="E26" s="55">
        <f t="shared" si="3"/>
        <v>0</v>
      </c>
      <c r="F26" s="55"/>
    </row>
    <row r="27" spans="1:6" ht="15.75" x14ac:dyDescent="0.25">
      <c r="A27" s="53">
        <v>3</v>
      </c>
      <c r="B27" s="72" t="s">
        <v>131</v>
      </c>
      <c r="C27" s="55"/>
      <c r="D27" s="55"/>
      <c r="E27" s="55">
        <f t="shared" si="3"/>
        <v>0</v>
      </c>
      <c r="F27" s="55"/>
    </row>
    <row r="28" spans="1:6" ht="15.75" x14ac:dyDescent="0.25">
      <c r="A28" s="50" t="s">
        <v>17</v>
      </c>
      <c r="B28" s="51" t="s">
        <v>30</v>
      </c>
      <c r="C28" s="52">
        <f>SUM(C29:C41)+6300</f>
        <v>416572.5</v>
      </c>
      <c r="D28" s="52">
        <f>SUM(D29:D41)</f>
        <v>358582.34514100006</v>
      </c>
      <c r="E28" s="52">
        <f>SUM(E29:E41)</f>
        <v>-51690.154859000009</v>
      </c>
      <c r="F28" s="52">
        <f t="shared" si="4"/>
        <v>86.079216736822545</v>
      </c>
    </row>
    <row r="29" spans="1:6" ht="21.75" customHeight="1" x14ac:dyDescent="0.25">
      <c r="A29" s="53" t="s">
        <v>14</v>
      </c>
      <c r="B29" s="54" t="s">
        <v>125</v>
      </c>
      <c r="C29" s="55">
        <v>234708</v>
      </c>
      <c r="D29" s="55">
        <v>234951.79480199999</v>
      </c>
      <c r="E29" s="55">
        <f>D29-C29</f>
        <v>243.79480199998943</v>
      </c>
      <c r="F29" s="55">
        <f t="shared" si="4"/>
        <v>100.10387153484328</v>
      </c>
    </row>
    <row r="30" spans="1:6" ht="15.75" x14ac:dyDescent="0.25">
      <c r="A30" s="53" t="s">
        <v>14</v>
      </c>
      <c r="B30" s="54" t="s">
        <v>133</v>
      </c>
      <c r="C30" s="55"/>
      <c r="D30" s="55"/>
      <c r="E30" s="55">
        <f t="shared" ref="E30:E50" si="5">D30-C30</f>
        <v>0</v>
      </c>
      <c r="F30" s="55"/>
    </row>
    <row r="31" spans="1:6" ht="15.75" x14ac:dyDescent="0.25">
      <c r="A31" s="53" t="s">
        <v>14</v>
      </c>
      <c r="B31" s="54" t="s">
        <v>148</v>
      </c>
      <c r="C31" s="55">
        <v>4000</v>
      </c>
      <c r="D31" s="55">
        <v>4616.8999999999996</v>
      </c>
      <c r="E31" s="55">
        <f t="shared" si="5"/>
        <v>616.89999999999964</v>
      </c>
      <c r="F31" s="55">
        <f t="shared" si="4"/>
        <v>115.42249999999999</v>
      </c>
    </row>
    <row r="32" spans="1:6" ht="20.25" customHeight="1" x14ac:dyDescent="0.25">
      <c r="A32" s="53" t="s">
        <v>14</v>
      </c>
      <c r="B32" s="54" t="s">
        <v>149</v>
      </c>
      <c r="C32" s="55">
        <v>1500</v>
      </c>
      <c r="D32" s="55">
        <v>2798.4479999999999</v>
      </c>
      <c r="E32" s="55">
        <f t="shared" si="5"/>
        <v>1298.4479999999999</v>
      </c>
      <c r="F32" s="55">
        <f t="shared" si="4"/>
        <v>186.56319999999999</v>
      </c>
    </row>
    <row r="33" spans="1:6" ht="15.75" x14ac:dyDescent="0.25">
      <c r="A33" s="53" t="s">
        <v>14</v>
      </c>
      <c r="B33" s="54" t="s">
        <v>150</v>
      </c>
      <c r="C33" s="55"/>
      <c r="D33" s="55"/>
      <c r="E33" s="55">
        <f t="shared" si="5"/>
        <v>0</v>
      </c>
      <c r="F33" s="55"/>
    </row>
    <row r="34" spans="1:6" ht="15.75" x14ac:dyDescent="0.25">
      <c r="A34" s="53" t="s">
        <v>14</v>
      </c>
      <c r="B34" s="54" t="s">
        <v>151</v>
      </c>
      <c r="C34" s="55">
        <v>4971</v>
      </c>
      <c r="D34" s="55">
        <v>4794.7152999999998</v>
      </c>
      <c r="E34" s="55">
        <f t="shared" si="5"/>
        <v>-176.28470000000016</v>
      </c>
      <c r="F34" s="55">
        <f t="shared" si="4"/>
        <v>96.453737678535504</v>
      </c>
    </row>
    <row r="35" spans="1:6" ht="20.25" customHeight="1" x14ac:dyDescent="0.25">
      <c r="A35" s="53" t="s">
        <v>14</v>
      </c>
      <c r="B35" s="54" t="s">
        <v>152</v>
      </c>
      <c r="C35" s="55"/>
      <c r="D35" s="55">
        <v>1150.2195999999999</v>
      </c>
      <c r="E35" s="55">
        <f t="shared" si="5"/>
        <v>1150.2195999999999</v>
      </c>
      <c r="F35" s="55"/>
    </row>
    <row r="36" spans="1:6" ht="15.75" x14ac:dyDescent="0.25">
      <c r="A36" s="53" t="s">
        <v>14</v>
      </c>
      <c r="B36" s="54" t="s">
        <v>153</v>
      </c>
      <c r="C36" s="55"/>
      <c r="D36" s="55"/>
      <c r="E36" s="55">
        <f t="shared" si="5"/>
        <v>0</v>
      </c>
      <c r="F36" s="55"/>
    </row>
    <row r="37" spans="1:6" ht="15.75" x14ac:dyDescent="0.25">
      <c r="A37" s="53" t="s">
        <v>14</v>
      </c>
      <c r="B37" s="54" t="s">
        <v>154</v>
      </c>
      <c r="C37" s="55"/>
      <c r="D37" s="55"/>
      <c r="E37" s="55">
        <f t="shared" si="5"/>
        <v>0</v>
      </c>
      <c r="F37" s="55"/>
    </row>
    <row r="38" spans="1:6" ht="15.75" x14ac:dyDescent="0.25">
      <c r="A38" s="53" t="s">
        <v>14</v>
      </c>
      <c r="B38" s="54" t="s">
        <v>155</v>
      </c>
      <c r="C38" s="55">
        <v>93320</v>
      </c>
      <c r="D38" s="55">
        <v>59596.701649000002</v>
      </c>
      <c r="E38" s="55">
        <f t="shared" si="5"/>
        <v>-33723.298350999998</v>
      </c>
      <c r="F38" s="55">
        <f t="shared" si="4"/>
        <v>63.862732157093873</v>
      </c>
    </row>
    <row r="39" spans="1:6" ht="19.5" customHeight="1" x14ac:dyDescent="0.25">
      <c r="A39" s="53" t="s">
        <v>14</v>
      </c>
      <c r="B39" s="54" t="s">
        <v>156</v>
      </c>
      <c r="C39" s="55">
        <v>33691.5</v>
      </c>
      <c r="D39" s="55">
        <v>39105.467290000001</v>
      </c>
      <c r="E39" s="55">
        <f t="shared" si="5"/>
        <v>5413.9672900000005</v>
      </c>
      <c r="F39" s="55">
        <f t="shared" si="4"/>
        <v>116.06923790867131</v>
      </c>
    </row>
    <row r="40" spans="1:6" ht="15.75" x14ac:dyDescent="0.25">
      <c r="A40" s="53" t="s">
        <v>14</v>
      </c>
      <c r="B40" s="54" t="s">
        <v>157</v>
      </c>
      <c r="C40" s="55">
        <v>13387</v>
      </c>
      <c r="D40" s="55">
        <v>8423.8345000000008</v>
      </c>
      <c r="E40" s="55">
        <f t="shared" si="5"/>
        <v>-4963.1654999999992</v>
      </c>
      <c r="F40" s="55">
        <f t="shared" si="4"/>
        <v>62.92548367819527</v>
      </c>
    </row>
    <row r="41" spans="1:6" ht="15.75" x14ac:dyDescent="0.25">
      <c r="A41" s="53" t="s">
        <v>14</v>
      </c>
      <c r="B41" s="54" t="s">
        <v>159</v>
      </c>
      <c r="C41" s="55">
        <v>24695</v>
      </c>
      <c r="D41" s="55">
        <v>3144.2640000000001</v>
      </c>
      <c r="E41" s="55">
        <f t="shared" si="5"/>
        <v>-21550.736000000001</v>
      </c>
      <c r="F41" s="55">
        <f t="shared" si="4"/>
        <v>12.732391172302085</v>
      </c>
    </row>
    <row r="42" spans="1:6" ht="20.25" customHeight="1" x14ac:dyDescent="0.25">
      <c r="A42" s="50" t="s">
        <v>21</v>
      </c>
      <c r="B42" s="51" t="s">
        <v>134</v>
      </c>
      <c r="C42" s="52"/>
      <c r="D42" s="52"/>
      <c r="E42" s="52"/>
      <c r="F42" s="52"/>
    </row>
    <row r="43" spans="1:6" ht="18.75" customHeight="1" x14ac:dyDescent="0.25">
      <c r="A43" s="50" t="s">
        <v>23</v>
      </c>
      <c r="B43" s="51" t="s">
        <v>135</v>
      </c>
      <c r="C43" s="52"/>
      <c r="D43" s="52"/>
      <c r="E43" s="52"/>
      <c r="F43" s="52"/>
    </row>
    <row r="44" spans="1:6" ht="15.75" x14ac:dyDescent="0.25">
      <c r="A44" s="50" t="s">
        <v>25</v>
      </c>
      <c r="B44" s="51" t="s">
        <v>33</v>
      </c>
      <c r="C44" s="52">
        <v>11992.400000000001</v>
      </c>
      <c r="D44" s="52"/>
      <c r="E44" s="52"/>
      <c r="F44" s="52"/>
    </row>
    <row r="45" spans="1:6" ht="21" customHeight="1" x14ac:dyDescent="0.25">
      <c r="A45" s="50" t="s">
        <v>55</v>
      </c>
      <c r="B45" s="51" t="s">
        <v>34</v>
      </c>
      <c r="C45" s="52"/>
      <c r="D45" s="52"/>
      <c r="E45" s="52"/>
      <c r="F45" s="52"/>
    </row>
    <row r="46" spans="1:6" ht="18.75" customHeight="1" x14ac:dyDescent="0.25">
      <c r="A46" s="50" t="s">
        <v>39</v>
      </c>
      <c r="B46" s="51" t="s">
        <v>160</v>
      </c>
      <c r="C46" s="52">
        <v>4093</v>
      </c>
      <c r="D46" s="52">
        <v>3874.8364999999999</v>
      </c>
      <c r="E46" s="52">
        <f t="shared" si="5"/>
        <v>-218.16350000000011</v>
      </c>
      <c r="F46" s="52">
        <f t="shared" si="4"/>
        <v>94.669838749083794</v>
      </c>
    </row>
    <row r="47" spans="1:6" ht="21" customHeight="1" x14ac:dyDescent="0.25">
      <c r="A47" s="50" t="s">
        <v>41</v>
      </c>
      <c r="B47" s="51" t="s">
        <v>141</v>
      </c>
      <c r="C47" s="52"/>
      <c r="D47" s="52">
        <v>40960.089788999998</v>
      </c>
      <c r="E47" s="52">
        <f t="shared" si="5"/>
        <v>40960.089788999998</v>
      </c>
      <c r="F47" s="52"/>
    </row>
    <row r="48" spans="1:6" ht="15.75" x14ac:dyDescent="0.25">
      <c r="A48" s="50" t="s">
        <v>45</v>
      </c>
      <c r="B48" s="51" t="s">
        <v>139</v>
      </c>
      <c r="C48" s="52"/>
      <c r="D48" s="52">
        <v>20661.080999999998</v>
      </c>
      <c r="E48" s="52">
        <f t="shared" si="5"/>
        <v>20661.080999999998</v>
      </c>
      <c r="F48" s="52"/>
    </row>
    <row r="49" spans="1:6" ht="19.5" customHeight="1" x14ac:dyDescent="0.25">
      <c r="A49" s="50" t="s">
        <v>49</v>
      </c>
      <c r="B49" s="51" t="s">
        <v>138</v>
      </c>
      <c r="C49" s="52">
        <v>204.39999999999998</v>
      </c>
      <c r="D49" s="52"/>
      <c r="E49" s="52">
        <f t="shared" si="5"/>
        <v>-204.39999999999998</v>
      </c>
      <c r="F49" s="52">
        <f t="shared" si="4"/>
        <v>0</v>
      </c>
    </row>
    <row r="50" spans="1:6" ht="18.75" customHeight="1" x14ac:dyDescent="0.25">
      <c r="A50" s="50" t="s">
        <v>161</v>
      </c>
      <c r="B50" s="51" t="s">
        <v>140</v>
      </c>
      <c r="C50" s="52"/>
      <c r="D50" s="52">
        <v>8685.2965000000004</v>
      </c>
      <c r="E50" s="52">
        <f t="shared" si="5"/>
        <v>8685.2965000000004</v>
      </c>
      <c r="F50" s="52"/>
    </row>
    <row r="51" spans="1:6" ht="15.75" x14ac:dyDescent="0.25">
      <c r="A51" s="56"/>
      <c r="B51" s="56"/>
      <c r="C51" s="57"/>
      <c r="D51" s="57"/>
      <c r="E51" s="57"/>
      <c r="F51" s="57"/>
    </row>
  </sheetData>
  <mergeCells count="9">
    <mergeCell ref="A5:A6"/>
    <mergeCell ref="B5:B6"/>
    <mergeCell ref="C5:C6"/>
    <mergeCell ref="D5:D6"/>
    <mergeCell ref="E5:F5"/>
    <mergeCell ref="A2:F2"/>
    <mergeCell ref="A3:F3"/>
    <mergeCell ref="D4:F4"/>
    <mergeCell ref="A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workbookViewId="0">
      <selection sqref="A1:Z1"/>
    </sheetView>
  </sheetViews>
  <sheetFormatPr defaultRowHeight="15" x14ac:dyDescent="0.25"/>
  <cols>
    <col min="1" max="1" width="3.7109375" customWidth="1"/>
    <col min="2" max="2" width="30.85546875" customWidth="1"/>
    <col min="3" max="3" width="6.85546875" customWidth="1"/>
    <col min="4" max="4" width="7.7109375" customWidth="1"/>
    <col min="5" max="5" width="8.28515625" customWidth="1"/>
    <col min="6" max="6" width="6.5703125" customWidth="1"/>
    <col min="7" max="7" width="7" customWidth="1"/>
    <col min="8" max="8" width="7.140625" customWidth="1"/>
    <col min="9" max="9" width="6.85546875" customWidth="1"/>
    <col min="10" max="10" width="7.140625" customWidth="1"/>
    <col min="11" max="11" width="7" customWidth="1"/>
    <col min="12" max="12" width="8" customWidth="1"/>
    <col min="13" max="13" width="7.5703125" customWidth="1"/>
    <col min="14" max="14" width="6.28515625" customWidth="1"/>
    <col min="15" max="15" width="7.7109375" customWidth="1"/>
    <col min="16" max="16" width="6" customWidth="1"/>
    <col min="17" max="17" width="6.42578125" customWidth="1"/>
    <col min="18" max="18" width="7.140625" customWidth="1"/>
    <col min="19" max="19" width="6.7109375" customWidth="1"/>
    <col min="20" max="20" width="7.7109375" customWidth="1"/>
    <col min="21" max="21" width="8" customWidth="1"/>
    <col min="22" max="22" width="6.140625" customWidth="1"/>
    <col min="23" max="23" width="7.28515625" customWidth="1"/>
    <col min="24" max="24" width="7.140625" customWidth="1"/>
    <col min="25" max="25" width="7" customWidth="1"/>
    <col min="26" max="26" width="7.5703125" customWidth="1"/>
  </cols>
  <sheetData>
    <row r="1" spans="1:26" ht="15.75" x14ac:dyDescent="0.25">
      <c r="A1" s="35" t="s">
        <v>234</v>
      </c>
      <c r="B1" s="35"/>
      <c r="C1" s="35"/>
      <c r="D1" s="35"/>
      <c r="E1" s="35"/>
      <c r="F1" s="35"/>
      <c r="G1" s="35"/>
      <c r="H1" s="35"/>
      <c r="I1" s="35"/>
      <c r="J1" s="35"/>
      <c r="K1" s="35"/>
      <c r="L1" s="35"/>
      <c r="M1" s="35"/>
      <c r="N1" s="35"/>
      <c r="O1" s="35"/>
      <c r="P1" s="35"/>
      <c r="Q1" s="35"/>
      <c r="R1" s="35"/>
      <c r="S1" s="35"/>
      <c r="T1" s="35"/>
      <c r="U1" s="35"/>
      <c r="V1" s="35"/>
      <c r="W1" s="35"/>
      <c r="X1" s="35"/>
      <c r="Y1" s="35"/>
      <c r="Z1" s="35"/>
    </row>
    <row r="2" spans="1:26" ht="18.75" x14ac:dyDescent="0.25">
      <c r="A2" s="44" t="s">
        <v>162</v>
      </c>
      <c r="B2" s="44"/>
      <c r="C2" s="44"/>
      <c r="D2" s="44"/>
      <c r="E2" s="44"/>
      <c r="F2" s="44"/>
      <c r="G2" s="44"/>
      <c r="H2" s="44"/>
      <c r="I2" s="44"/>
      <c r="J2" s="44"/>
      <c r="K2" s="44"/>
      <c r="L2" s="44"/>
      <c r="M2" s="44"/>
      <c r="N2" s="44"/>
      <c r="O2" s="44"/>
      <c r="P2" s="44"/>
      <c r="Q2" s="44"/>
      <c r="R2" s="44"/>
      <c r="S2" s="44"/>
      <c r="T2" s="44"/>
      <c r="U2" s="44"/>
      <c r="V2" s="44"/>
      <c r="W2" s="44"/>
      <c r="X2" s="44"/>
      <c r="Y2" s="44"/>
      <c r="Z2" s="44"/>
    </row>
    <row r="3" spans="1:26" ht="16.5" x14ac:dyDescent="0.25">
      <c r="A3" s="45" t="s">
        <v>118</v>
      </c>
      <c r="B3" s="45"/>
      <c r="C3" s="45"/>
      <c r="D3" s="45"/>
      <c r="E3" s="45"/>
      <c r="F3" s="45"/>
      <c r="G3" s="45"/>
      <c r="H3" s="45"/>
      <c r="I3" s="45"/>
      <c r="J3" s="45"/>
      <c r="K3" s="45"/>
      <c r="L3" s="45"/>
      <c r="M3" s="45"/>
      <c r="N3" s="45"/>
      <c r="O3" s="45"/>
      <c r="P3" s="45"/>
      <c r="Q3" s="45"/>
      <c r="R3" s="45"/>
      <c r="S3" s="45"/>
      <c r="T3" s="45"/>
      <c r="U3" s="45"/>
      <c r="V3" s="45"/>
      <c r="W3" s="45"/>
      <c r="X3" s="45"/>
      <c r="Y3" s="45"/>
      <c r="Z3" s="45"/>
    </row>
    <row r="4" spans="1:26" ht="15.75" x14ac:dyDescent="0.25">
      <c r="A4" s="17"/>
      <c r="B4" s="17"/>
      <c r="C4" s="18"/>
      <c r="D4" s="18"/>
      <c r="E4" s="18"/>
      <c r="F4" s="18"/>
      <c r="G4" s="18"/>
      <c r="H4" s="18"/>
      <c r="I4" s="18"/>
      <c r="J4" s="18"/>
      <c r="K4" s="18"/>
      <c r="L4" s="18"/>
      <c r="M4" s="18"/>
      <c r="N4" s="18"/>
      <c r="O4" s="18"/>
      <c r="P4" s="18"/>
      <c r="Q4" s="18"/>
      <c r="R4" s="18"/>
      <c r="S4" s="73" t="s">
        <v>230</v>
      </c>
      <c r="T4" s="73"/>
      <c r="U4" s="73"/>
      <c r="V4" s="73"/>
      <c r="W4" s="73"/>
      <c r="X4" s="73"/>
      <c r="Y4" s="73"/>
      <c r="Z4" s="73"/>
    </row>
    <row r="5" spans="1:26" x14ac:dyDescent="0.25">
      <c r="A5" s="40" t="s">
        <v>0</v>
      </c>
      <c r="B5" s="40" t="s">
        <v>163</v>
      </c>
      <c r="C5" s="37" t="s">
        <v>164</v>
      </c>
      <c r="D5" s="37"/>
      <c r="E5" s="37"/>
      <c r="F5" s="37"/>
      <c r="G5" s="37"/>
      <c r="H5" s="37"/>
      <c r="I5" s="37"/>
      <c r="J5" s="37"/>
      <c r="K5" s="37" t="s">
        <v>3</v>
      </c>
      <c r="L5" s="37"/>
      <c r="M5" s="37"/>
      <c r="N5" s="37"/>
      <c r="O5" s="37"/>
      <c r="P5" s="37"/>
      <c r="Q5" s="37"/>
      <c r="R5" s="37"/>
      <c r="S5" s="37" t="s">
        <v>66</v>
      </c>
      <c r="T5" s="37"/>
      <c r="U5" s="37"/>
      <c r="V5" s="37"/>
      <c r="W5" s="37"/>
      <c r="X5" s="37"/>
      <c r="Y5" s="37"/>
      <c r="Z5" s="37"/>
    </row>
    <row r="6" spans="1:26" ht="15" customHeight="1" x14ac:dyDescent="0.25">
      <c r="A6" s="40"/>
      <c r="B6" s="40"/>
      <c r="C6" s="37" t="s">
        <v>165</v>
      </c>
      <c r="D6" s="37" t="s">
        <v>235</v>
      </c>
      <c r="E6" s="37" t="s">
        <v>236</v>
      </c>
      <c r="F6" s="37" t="s">
        <v>166</v>
      </c>
      <c r="G6" s="37" t="s">
        <v>167</v>
      </c>
      <c r="H6" s="37" t="s">
        <v>54</v>
      </c>
      <c r="I6" s="37" t="s">
        <v>60</v>
      </c>
      <c r="J6" s="37" t="s">
        <v>59</v>
      </c>
      <c r="K6" s="37" t="s">
        <v>165</v>
      </c>
      <c r="L6" s="37" t="s">
        <v>235</v>
      </c>
      <c r="M6" s="37" t="s">
        <v>236</v>
      </c>
      <c r="N6" s="37" t="s">
        <v>166</v>
      </c>
      <c r="O6" s="37" t="s">
        <v>167</v>
      </c>
      <c r="P6" s="37" t="s">
        <v>54</v>
      </c>
      <c r="Q6" s="37" t="s">
        <v>60</v>
      </c>
      <c r="R6" s="37" t="s">
        <v>59</v>
      </c>
      <c r="S6" s="37" t="s">
        <v>165</v>
      </c>
      <c r="T6" s="37" t="s">
        <v>235</v>
      </c>
      <c r="U6" s="37" t="s">
        <v>236</v>
      </c>
      <c r="V6" s="37" t="s">
        <v>166</v>
      </c>
      <c r="W6" s="37" t="s">
        <v>167</v>
      </c>
      <c r="X6" s="37" t="s">
        <v>54</v>
      </c>
      <c r="Y6" s="37" t="s">
        <v>60</v>
      </c>
      <c r="Z6" s="37" t="s">
        <v>59</v>
      </c>
    </row>
    <row r="7" spans="1:26" ht="63" customHeight="1" x14ac:dyDescent="0.25">
      <c r="A7" s="40"/>
      <c r="B7" s="40"/>
      <c r="C7" s="37"/>
      <c r="D7" s="37"/>
      <c r="E7" s="37"/>
      <c r="F7" s="37"/>
      <c r="G7" s="37"/>
      <c r="H7" s="37"/>
      <c r="I7" s="37"/>
      <c r="J7" s="37"/>
      <c r="K7" s="37"/>
      <c r="L7" s="37"/>
      <c r="M7" s="37"/>
      <c r="N7" s="37"/>
      <c r="O7" s="37"/>
      <c r="P7" s="37"/>
      <c r="Q7" s="37"/>
      <c r="R7" s="37"/>
      <c r="S7" s="37"/>
      <c r="T7" s="37"/>
      <c r="U7" s="37"/>
      <c r="V7" s="37"/>
      <c r="W7" s="37"/>
      <c r="X7" s="37"/>
      <c r="Y7" s="37"/>
      <c r="Z7" s="37"/>
    </row>
    <row r="8" spans="1:26" x14ac:dyDescent="0.25">
      <c r="A8" s="66" t="s">
        <v>7</v>
      </c>
      <c r="B8" s="66" t="s">
        <v>8</v>
      </c>
      <c r="C8" s="66">
        <v>1</v>
      </c>
      <c r="D8" s="66">
        <v>2</v>
      </c>
      <c r="E8" s="66">
        <v>3</v>
      </c>
      <c r="F8" s="66">
        <v>4</v>
      </c>
      <c r="G8" s="66">
        <v>5</v>
      </c>
      <c r="H8" s="66">
        <v>6</v>
      </c>
      <c r="I8" s="66">
        <v>7</v>
      </c>
      <c r="J8" s="66">
        <v>8</v>
      </c>
      <c r="K8" s="66">
        <v>9</v>
      </c>
      <c r="L8" s="66">
        <v>10</v>
      </c>
      <c r="M8" s="66">
        <v>11</v>
      </c>
      <c r="N8" s="66">
        <v>12</v>
      </c>
      <c r="O8" s="66">
        <v>13</v>
      </c>
      <c r="P8" s="66">
        <v>14</v>
      </c>
      <c r="Q8" s="66">
        <v>15</v>
      </c>
      <c r="R8" s="66">
        <v>16</v>
      </c>
      <c r="S8" s="66">
        <v>17</v>
      </c>
      <c r="T8" s="66">
        <v>18</v>
      </c>
      <c r="U8" s="66">
        <v>19</v>
      </c>
      <c r="V8" s="66">
        <v>20</v>
      </c>
      <c r="W8" s="66">
        <v>21</v>
      </c>
      <c r="X8" s="66">
        <v>22</v>
      </c>
      <c r="Y8" s="66">
        <v>23</v>
      </c>
      <c r="Z8" s="66">
        <v>24</v>
      </c>
    </row>
    <row r="9" spans="1:26" x14ac:dyDescent="0.25">
      <c r="A9" s="74"/>
      <c r="B9" s="24" t="s">
        <v>168</v>
      </c>
      <c r="C9" s="77" t="s">
        <v>237</v>
      </c>
      <c r="D9" s="75">
        <f>SUM(D10,D46:D50)</f>
        <v>164725</v>
      </c>
      <c r="E9" s="75">
        <f>SUM(E10,E46:E50)</f>
        <v>416572.5</v>
      </c>
      <c r="F9" s="75">
        <f t="shared" ref="F9:N9" si="0">SUM(F10,F46:F50)</f>
        <v>4093</v>
      </c>
      <c r="G9" s="75">
        <f t="shared" si="0"/>
        <v>0</v>
      </c>
      <c r="H9" s="75">
        <f t="shared" si="0"/>
        <v>0</v>
      </c>
      <c r="I9" s="75">
        <f t="shared" si="0"/>
        <v>204.39999999999998</v>
      </c>
      <c r="J9" s="75">
        <f t="shared" si="0"/>
        <v>0</v>
      </c>
      <c r="K9" s="75">
        <f>SUM(K10,K46:K50)</f>
        <v>605121.45993000013</v>
      </c>
      <c r="L9" s="75">
        <f t="shared" si="0"/>
        <v>172357.81100000002</v>
      </c>
      <c r="M9" s="75">
        <f t="shared" si="0"/>
        <v>358582.34514100006</v>
      </c>
      <c r="N9" s="75">
        <f t="shared" si="0"/>
        <v>3874.8364999999999</v>
      </c>
      <c r="O9" s="75">
        <f>SUM(O10,O46:O50)</f>
        <v>40960.089788999998</v>
      </c>
      <c r="P9" s="75">
        <f>SUM(P10,P46:P50)</f>
        <v>20661.080999999998</v>
      </c>
      <c r="Q9" s="75">
        <f>SUM(Q10,Q46:Q50)</f>
        <v>0</v>
      </c>
      <c r="R9" s="75">
        <f>SUM(R10,R46:R50)</f>
        <v>8685.2965000000004</v>
      </c>
      <c r="S9" s="75">
        <f>K9/C9*100</f>
        <v>101.2608138948806</v>
      </c>
      <c r="T9" s="75">
        <f>L9/D9*100</f>
        <v>104.63366884200941</v>
      </c>
      <c r="U9" s="75">
        <f>M9/E9*100</f>
        <v>86.079216736822545</v>
      </c>
      <c r="V9" s="75">
        <f>N9/F9*100</f>
        <v>94.669838749083794</v>
      </c>
      <c r="W9" s="75"/>
      <c r="X9" s="75"/>
      <c r="Y9" s="75">
        <f>Q9/I9*100</f>
        <v>0</v>
      </c>
      <c r="Z9" s="75"/>
    </row>
    <row r="10" spans="1:26" ht="18.75" customHeight="1" x14ac:dyDescent="0.25">
      <c r="A10" s="24" t="s">
        <v>7</v>
      </c>
      <c r="B10" s="67" t="s">
        <v>169</v>
      </c>
      <c r="C10" s="77" t="s">
        <v>238</v>
      </c>
      <c r="D10" s="75">
        <f t="shared" ref="D10:R10" si="1">SUM(D11,D28,D42:D45)</f>
        <v>164725</v>
      </c>
      <c r="E10" s="75">
        <f t="shared" si="1"/>
        <v>416572.5</v>
      </c>
      <c r="F10" s="75">
        <f t="shared" si="1"/>
        <v>0</v>
      </c>
      <c r="G10" s="75">
        <f t="shared" si="1"/>
        <v>0</v>
      </c>
      <c r="H10" s="75">
        <f t="shared" si="1"/>
        <v>0</v>
      </c>
      <c r="I10" s="75">
        <f t="shared" si="1"/>
        <v>0</v>
      </c>
      <c r="J10" s="75">
        <f t="shared" si="1"/>
        <v>0</v>
      </c>
      <c r="K10" s="75">
        <f>SUM(K11,K28,K42:K45)</f>
        <v>530940.1561410001</v>
      </c>
      <c r="L10" s="75">
        <f t="shared" si="1"/>
        <v>172357.81100000002</v>
      </c>
      <c r="M10" s="75">
        <f t="shared" si="1"/>
        <v>358582.34514100006</v>
      </c>
      <c r="N10" s="75">
        <f t="shared" si="1"/>
        <v>0</v>
      </c>
      <c r="O10" s="75">
        <f t="shared" si="1"/>
        <v>0</v>
      </c>
      <c r="P10" s="75">
        <f t="shared" si="1"/>
        <v>0</v>
      </c>
      <c r="Q10" s="75">
        <f t="shared" si="1"/>
        <v>0</v>
      </c>
      <c r="R10" s="75">
        <f t="shared" si="1"/>
        <v>0</v>
      </c>
      <c r="S10" s="75">
        <f>K10/C10*100</f>
        <v>89.490831826088439</v>
      </c>
      <c r="T10" s="75">
        <f>L10/D10*100</f>
        <v>104.63366884200941</v>
      </c>
      <c r="U10" s="75">
        <f>M10/E10*100</f>
        <v>86.079216736822545</v>
      </c>
      <c r="V10" s="75"/>
      <c r="W10" s="75"/>
      <c r="X10" s="75"/>
      <c r="Y10" s="75"/>
      <c r="Z10" s="75"/>
    </row>
    <row r="11" spans="1:26" ht="18.75" customHeight="1" x14ac:dyDescent="0.25">
      <c r="A11" s="24" t="s">
        <v>12</v>
      </c>
      <c r="B11" s="67" t="s">
        <v>145</v>
      </c>
      <c r="C11" s="75">
        <f>C12+C26+C27</f>
        <v>164725</v>
      </c>
      <c r="D11" s="75">
        <f t="shared" ref="D11:R11" si="2">D12+D26+D27</f>
        <v>164725</v>
      </c>
      <c r="E11" s="75">
        <f t="shared" si="2"/>
        <v>0</v>
      </c>
      <c r="F11" s="75">
        <f t="shared" si="2"/>
        <v>0</v>
      </c>
      <c r="G11" s="75">
        <f t="shared" si="2"/>
        <v>0</v>
      </c>
      <c r="H11" s="75">
        <f t="shared" si="2"/>
        <v>0</v>
      </c>
      <c r="I11" s="75">
        <f t="shared" si="2"/>
        <v>0</v>
      </c>
      <c r="J11" s="75">
        <f t="shared" si="2"/>
        <v>0</v>
      </c>
      <c r="K11" s="75">
        <f>K12+K26+K27</f>
        <v>172357.81100000002</v>
      </c>
      <c r="L11" s="75">
        <f t="shared" si="2"/>
        <v>172357.81100000002</v>
      </c>
      <c r="M11" s="75">
        <f t="shared" si="2"/>
        <v>0</v>
      </c>
      <c r="N11" s="75">
        <f t="shared" si="2"/>
        <v>0</v>
      </c>
      <c r="O11" s="75">
        <f t="shared" si="2"/>
        <v>0</v>
      </c>
      <c r="P11" s="75">
        <f t="shared" si="2"/>
        <v>0</v>
      </c>
      <c r="Q11" s="75">
        <f t="shared" si="2"/>
        <v>0</v>
      </c>
      <c r="R11" s="75">
        <f t="shared" si="2"/>
        <v>0</v>
      </c>
      <c r="S11" s="75">
        <f>K11/C11*100</f>
        <v>104.63366884200941</v>
      </c>
      <c r="T11" s="75">
        <f>L11/D11*100</f>
        <v>104.63366884200941</v>
      </c>
      <c r="U11" s="75"/>
      <c r="V11" s="75"/>
      <c r="W11" s="75"/>
      <c r="X11" s="75"/>
      <c r="Y11" s="75"/>
      <c r="Z11" s="75"/>
    </row>
    <row r="12" spans="1:26" ht="18" customHeight="1" x14ac:dyDescent="0.25">
      <c r="A12" s="68">
        <v>1</v>
      </c>
      <c r="B12" s="69" t="s">
        <v>146</v>
      </c>
      <c r="C12" s="76">
        <f>SUM(C13:C25)</f>
        <v>164725</v>
      </c>
      <c r="D12" s="76">
        <f t="shared" ref="D12:R12" si="3">SUM(D13:D25)</f>
        <v>164725</v>
      </c>
      <c r="E12" s="76">
        <f t="shared" si="3"/>
        <v>0</v>
      </c>
      <c r="F12" s="76">
        <f t="shared" si="3"/>
        <v>0</v>
      </c>
      <c r="G12" s="76">
        <f t="shared" si="3"/>
        <v>0</v>
      </c>
      <c r="H12" s="76">
        <f t="shared" si="3"/>
        <v>0</v>
      </c>
      <c r="I12" s="76">
        <f t="shared" si="3"/>
        <v>0</v>
      </c>
      <c r="J12" s="76">
        <f t="shared" si="3"/>
        <v>0</v>
      </c>
      <c r="K12" s="76">
        <f>SUM(K13:K25)</f>
        <v>172357.81100000002</v>
      </c>
      <c r="L12" s="76">
        <f t="shared" si="3"/>
        <v>172357.81100000002</v>
      </c>
      <c r="M12" s="76">
        <f t="shared" si="3"/>
        <v>0</v>
      </c>
      <c r="N12" s="76">
        <f t="shared" si="3"/>
        <v>0</v>
      </c>
      <c r="O12" s="76">
        <f t="shared" si="3"/>
        <v>0</v>
      </c>
      <c r="P12" s="76">
        <f t="shared" si="3"/>
        <v>0</v>
      </c>
      <c r="Q12" s="76">
        <f t="shared" si="3"/>
        <v>0</v>
      </c>
      <c r="R12" s="76">
        <f t="shared" si="3"/>
        <v>0</v>
      </c>
      <c r="S12" s="76">
        <f>K12/C12*100</f>
        <v>104.63366884200941</v>
      </c>
      <c r="T12" s="76">
        <f>L12/D12*100</f>
        <v>104.63366884200941</v>
      </c>
      <c r="U12" s="75"/>
      <c r="V12" s="75"/>
      <c r="W12" s="75"/>
      <c r="X12" s="75"/>
      <c r="Y12" s="75"/>
      <c r="Z12" s="75"/>
    </row>
    <row r="13" spans="1:26" ht="17.25" customHeight="1" x14ac:dyDescent="0.25">
      <c r="A13" s="68" t="s">
        <v>14</v>
      </c>
      <c r="B13" s="69" t="s">
        <v>125</v>
      </c>
      <c r="C13" s="76">
        <f>SUM(D13:J13)</f>
        <v>11100</v>
      </c>
      <c r="D13" s="76">
        <v>11100</v>
      </c>
      <c r="E13" s="76"/>
      <c r="F13" s="76"/>
      <c r="G13" s="76"/>
      <c r="H13" s="76"/>
      <c r="I13" s="76"/>
      <c r="J13" s="76"/>
      <c r="K13" s="76">
        <f>SUM(L13:R13)</f>
        <v>13221.82</v>
      </c>
      <c r="L13" s="76">
        <v>13221.82</v>
      </c>
      <c r="M13" s="76"/>
      <c r="N13" s="76"/>
      <c r="O13" s="76"/>
      <c r="P13" s="76"/>
      <c r="Q13" s="76"/>
      <c r="R13" s="76"/>
      <c r="S13" s="76">
        <f>K13/C13*100</f>
        <v>119.11549549549549</v>
      </c>
      <c r="T13" s="76">
        <f>L13/D13*100</f>
        <v>119.11549549549549</v>
      </c>
      <c r="U13" s="75"/>
      <c r="V13" s="75"/>
      <c r="W13" s="75"/>
      <c r="X13" s="75"/>
      <c r="Y13" s="75"/>
      <c r="Z13" s="75"/>
    </row>
    <row r="14" spans="1:26" ht="16.5" customHeight="1" x14ac:dyDescent="0.25">
      <c r="A14" s="68" t="s">
        <v>14</v>
      </c>
      <c r="B14" s="69" t="s">
        <v>147</v>
      </c>
      <c r="C14" s="76">
        <f>SUM(D14:J14)</f>
        <v>0</v>
      </c>
      <c r="D14" s="76"/>
      <c r="E14" s="76"/>
      <c r="F14" s="76"/>
      <c r="G14" s="76"/>
      <c r="H14" s="76"/>
      <c r="I14" s="76"/>
      <c r="J14" s="76"/>
      <c r="K14" s="76">
        <f>SUM(L14:R14)</f>
        <v>0</v>
      </c>
      <c r="L14" s="76"/>
      <c r="M14" s="76"/>
      <c r="N14" s="76"/>
      <c r="O14" s="76"/>
      <c r="P14" s="76"/>
      <c r="Q14" s="76"/>
      <c r="R14" s="76"/>
      <c r="S14" s="76"/>
      <c r="T14" s="76"/>
      <c r="U14" s="75"/>
      <c r="V14" s="75"/>
      <c r="W14" s="75"/>
      <c r="X14" s="75"/>
      <c r="Y14" s="75"/>
      <c r="Z14" s="75"/>
    </row>
    <row r="15" spans="1:26" ht="14.25" customHeight="1" x14ac:dyDescent="0.25">
      <c r="A15" s="68" t="s">
        <v>14</v>
      </c>
      <c r="B15" s="69" t="s">
        <v>148</v>
      </c>
      <c r="C15" s="76">
        <f>SUM(D15:J15)</f>
        <v>0</v>
      </c>
      <c r="D15" s="76"/>
      <c r="E15" s="76"/>
      <c r="F15" s="76"/>
      <c r="G15" s="76"/>
      <c r="H15" s="76"/>
      <c r="I15" s="76"/>
      <c r="J15" s="76"/>
      <c r="K15" s="76">
        <f>SUM(L15:R15)</f>
        <v>151.02699999999999</v>
      </c>
      <c r="L15" s="76">
        <v>151.02699999999999</v>
      </c>
      <c r="M15" s="76"/>
      <c r="N15" s="76"/>
      <c r="O15" s="76"/>
      <c r="P15" s="76"/>
      <c r="Q15" s="76"/>
      <c r="R15" s="76"/>
      <c r="S15" s="76"/>
      <c r="T15" s="76"/>
      <c r="U15" s="75"/>
      <c r="V15" s="75"/>
      <c r="W15" s="75"/>
      <c r="X15" s="75"/>
      <c r="Y15" s="75"/>
      <c r="Z15" s="75"/>
    </row>
    <row r="16" spans="1:26" ht="15" customHeight="1" x14ac:dyDescent="0.25">
      <c r="A16" s="68" t="s">
        <v>14</v>
      </c>
      <c r="B16" s="69" t="s">
        <v>149</v>
      </c>
      <c r="C16" s="76">
        <f>SUM(D16:J16)</f>
        <v>0</v>
      </c>
      <c r="D16" s="76"/>
      <c r="E16" s="76"/>
      <c r="F16" s="76"/>
      <c r="G16" s="76"/>
      <c r="H16" s="76"/>
      <c r="I16" s="76"/>
      <c r="J16" s="76"/>
      <c r="K16" s="76">
        <f>SUM(L16:R16)</f>
        <v>0</v>
      </c>
      <c r="L16" s="76"/>
      <c r="M16" s="76"/>
      <c r="N16" s="76"/>
      <c r="O16" s="76"/>
      <c r="P16" s="76"/>
      <c r="Q16" s="76"/>
      <c r="R16" s="76"/>
      <c r="S16" s="76"/>
      <c r="T16" s="76"/>
      <c r="U16" s="75"/>
      <c r="V16" s="75"/>
      <c r="W16" s="75"/>
      <c r="X16" s="75"/>
      <c r="Y16" s="75"/>
      <c r="Z16" s="75"/>
    </row>
    <row r="17" spans="1:26" ht="16.5" customHeight="1" x14ac:dyDescent="0.25">
      <c r="A17" s="68" t="s">
        <v>14</v>
      </c>
      <c r="B17" s="69" t="s">
        <v>150</v>
      </c>
      <c r="C17" s="76">
        <f>SUM(D17:J17)</f>
        <v>2000</v>
      </c>
      <c r="D17" s="76">
        <v>2000</v>
      </c>
      <c r="E17" s="76"/>
      <c r="F17" s="76"/>
      <c r="G17" s="76"/>
      <c r="H17" s="76"/>
      <c r="I17" s="76"/>
      <c r="J17" s="76"/>
      <c r="K17" s="76">
        <f>SUM(L17:R17)</f>
        <v>2861.9650000000001</v>
      </c>
      <c r="L17" s="76">
        <v>2861.9650000000001</v>
      </c>
      <c r="M17" s="76"/>
      <c r="N17" s="76"/>
      <c r="O17" s="76"/>
      <c r="P17" s="76"/>
      <c r="Q17" s="76"/>
      <c r="R17" s="76"/>
      <c r="S17" s="76">
        <f>K17/C17*100</f>
        <v>143.09825000000001</v>
      </c>
      <c r="T17" s="76">
        <f>L17/D17*100</f>
        <v>143.09825000000001</v>
      </c>
      <c r="U17" s="75"/>
      <c r="V17" s="75"/>
      <c r="W17" s="75"/>
      <c r="X17" s="75"/>
      <c r="Y17" s="75"/>
      <c r="Z17" s="75"/>
    </row>
    <row r="18" spans="1:26" ht="15.75" customHeight="1" x14ac:dyDescent="0.25">
      <c r="A18" s="68" t="s">
        <v>14</v>
      </c>
      <c r="B18" s="69" t="s">
        <v>151</v>
      </c>
      <c r="C18" s="76">
        <f>SUM(D18:J18)</f>
        <v>3730</v>
      </c>
      <c r="D18" s="76">
        <v>3730</v>
      </c>
      <c r="E18" s="76"/>
      <c r="F18" s="76"/>
      <c r="G18" s="76"/>
      <c r="H18" s="76"/>
      <c r="I18" s="76"/>
      <c r="J18" s="76"/>
      <c r="K18" s="76">
        <f>SUM(L18:R18)</f>
        <v>957.529</v>
      </c>
      <c r="L18" s="76">
        <v>957.529</v>
      </c>
      <c r="M18" s="76"/>
      <c r="N18" s="76"/>
      <c r="O18" s="76"/>
      <c r="P18" s="76"/>
      <c r="Q18" s="76"/>
      <c r="R18" s="76"/>
      <c r="S18" s="76">
        <f>K18/C18*100</f>
        <v>25.671018766756031</v>
      </c>
      <c r="T18" s="76">
        <f>L18/D18*100</f>
        <v>25.671018766756031</v>
      </c>
      <c r="U18" s="75"/>
      <c r="V18" s="75"/>
      <c r="W18" s="75"/>
      <c r="X18" s="75"/>
      <c r="Y18" s="75"/>
      <c r="Z18" s="75"/>
    </row>
    <row r="19" spans="1:26" ht="17.25" customHeight="1" x14ac:dyDescent="0.25">
      <c r="A19" s="68" t="s">
        <v>14</v>
      </c>
      <c r="B19" s="69" t="s">
        <v>152</v>
      </c>
      <c r="C19" s="76">
        <f>SUM(D19:J19)</f>
        <v>0</v>
      </c>
      <c r="D19" s="76"/>
      <c r="E19" s="76"/>
      <c r="F19" s="76"/>
      <c r="G19" s="76"/>
      <c r="H19" s="76"/>
      <c r="I19" s="76"/>
      <c r="J19" s="76"/>
      <c r="K19" s="76">
        <f>SUM(L19:R19)</f>
        <v>0</v>
      </c>
      <c r="L19" s="76"/>
      <c r="M19" s="76"/>
      <c r="N19" s="76"/>
      <c r="O19" s="76"/>
      <c r="P19" s="76"/>
      <c r="Q19" s="76"/>
      <c r="R19" s="76"/>
      <c r="S19" s="76"/>
      <c r="T19" s="76"/>
      <c r="U19" s="75"/>
      <c r="V19" s="75"/>
      <c r="W19" s="75"/>
      <c r="X19" s="75"/>
      <c r="Y19" s="75"/>
      <c r="Z19" s="75"/>
    </row>
    <row r="20" spans="1:26" ht="15" customHeight="1" x14ac:dyDescent="0.25">
      <c r="A20" s="68" t="s">
        <v>14</v>
      </c>
      <c r="B20" s="69" t="s">
        <v>153</v>
      </c>
      <c r="C20" s="76">
        <f>SUM(D20:J20)</f>
        <v>0</v>
      </c>
      <c r="D20" s="76"/>
      <c r="E20" s="76"/>
      <c r="F20" s="76"/>
      <c r="G20" s="76"/>
      <c r="H20" s="76"/>
      <c r="I20" s="76"/>
      <c r="J20" s="76"/>
      <c r="K20" s="76">
        <f>SUM(L20:R20)</f>
        <v>0</v>
      </c>
      <c r="L20" s="76"/>
      <c r="M20" s="76"/>
      <c r="N20" s="76"/>
      <c r="O20" s="76"/>
      <c r="P20" s="76"/>
      <c r="Q20" s="76"/>
      <c r="R20" s="76"/>
      <c r="S20" s="76"/>
      <c r="T20" s="76"/>
      <c r="U20" s="75"/>
      <c r="V20" s="75"/>
      <c r="W20" s="75"/>
      <c r="X20" s="75"/>
      <c r="Y20" s="75"/>
      <c r="Z20" s="75"/>
    </row>
    <row r="21" spans="1:26" ht="16.5" customHeight="1" x14ac:dyDescent="0.25">
      <c r="A21" s="68" t="s">
        <v>14</v>
      </c>
      <c r="B21" s="69" t="s">
        <v>154</v>
      </c>
      <c r="C21" s="76">
        <f>SUM(D21:J21)</f>
        <v>0</v>
      </c>
      <c r="D21" s="76"/>
      <c r="E21" s="76"/>
      <c r="F21" s="76"/>
      <c r="G21" s="76"/>
      <c r="H21" s="76"/>
      <c r="I21" s="76"/>
      <c r="J21" s="76"/>
      <c r="K21" s="76">
        <f>SUM(L21:R21)</f>
        <v>0</v>
      </c>
      <c r="L21" s="76"/>
      <c r="M21" s="76"/>
      <c r="N21" s="76"/>
      <c r="O21" s="76"/>
      <c r="P21" s="76"/>
      <c r="Q21" s="76"/>
      <c r="R21" s="76"/>
      <c r="S21" s="76"/>
      <c r="T21" s="76"/>
      <c r="U21" s="75"/>
      <c r="V21" s="75"/>
      <c r="W21" s="75"/>
      <c r="X21" s="75"/>
      <c r="Y21" s="75"/>
      <c r="Z21" s="75"/>
    </row>
    <row r="22" spans="1:26" ht="18" customHeight="1" x14ac:dyDescent="0.25">
      <c r="A22" s="68" t="s">
        <v>14</v>
      </c>
      <c r="B22" s="69" t="s">
        <v>155</v>
      </c>
      <c r="C22" s="76">
        <f>SUM(D22:J22)</f>
        <v>91070</v>
      </c>
      <c r="D22" s="76">
        <v>91070</v>
      </c>
      <c r="E22" s="76"/>
      <c r="F22" s="76"/>
      <c r="G22" s="76"/>
      <c r="H22" s="76"/>
      <c r="I22" s="76"/>
      <c r="J22" s="76"/>
      <c r="K22" s="76">
        <f>SUM(L22:R22)</f>
        <v>147747.62400000001</v>
      </c>
      <c r="L22" s="76">
        <v>147747.62400000001</v>
      </c>
      <c r="M22" s="76"/>
      <c r="N22" s="76"/>
      <c r="O22" s="76"/>
      <c r="P22" s="76"/>
      <c r="Q22" s="76"/>
      <c r="R22" s="76"/>
      <c r="S22" s="76">
        <f>K22/C22*100</f>
        <v>162.23523004282421</v>
      </c>
      <c r="T22" s="76">
        <f>L22/D22*100</f>
        <v>162.23523004282421</v>
      </c>
      <c r="U22" s="75"/>
      <c r="V22" s="75"/>
      <c r="W22" s="75"/>
      <c r="X22" s="75"/>
      <c r="Y22" s="75"/>
      <c r="Z22" s="75"/>
    </row>
    <row r="23" spans="1:26" ht="24.75" customHeight="1" x14ac:dyDescent="0.25">
      <c r="A23" s="68" t="s">
        <v>14</v>
      </c>
      <c r="B23" s="69" t="s">
        <v>156</v>
      </c>
      <c r="C23" s="76">
        <f>SUM(D23:J23)</f>
        <v>32600</v>
      </c>
      <c r="D23" s="76">
        <v>32600</v>
      </c>
      <c r="E23" s="76"/>
      <c r="F23" s="76"/>
      <c r="G23" s="76"/>
      <c r="H23" s="76"/>
      <c r="I23" s="76"/>
      <c r="J23" s="76"/>
      <c r="K23" s="76">
        <f>SUM(L23:R23)</f>
        <v>7417.8459999999995</v>
      </c>
      <c r="L23" s="76">
        <v>7417.8459999999995</v>
      </c>
      <c r="M23" s="76"/>
      <c r="N23" s="76"/>
      <c r="O23" s="76"/>
      <c r="P23" s="76"/>
      <c r="Q23" s="76"/>
      <c r="R23" s="76"/>
      <c r="S23" s="76">
        <f>K23/C23*100</f>
        <v>22.754128834355829</v>
      </c>
      <c r="T23" s="76">
        <f>L23/D23*100</f>
        <v>22.754128834355829</v>
      </c>
      <c r="U23" s="75"/>
      <c r="V23" s="75"/>
      <c r="W23" s="75"/>
      <c r="X23" s="75"/>
      <c r="Y23" s="75"/>
      <c r="Z23" s="75"/>
    </row>
    <row r="24" spans="1:26" ht="16.5" customHeight="1" x14ac:dyDescent="0.25">
      <c r="A24" s="68" t="s">
        <v>14</v>
      </c>
      <c r="B24" s="69" t="s">
        <v>157</v>
      </c>
      <c r="C24" s="76">
        <f>SUM(D24:J24)</f>
        <v>0</v>
      </c>
      <c r="D24" s="76"/>
      <c r="E24" s="76"/>
      <c r="F24" s="76"/>
      <c r="G24" s="76"/>
      <c r="H24" s="76"/>
      <c r="I24" s="76"/>
      <c r="J24" s="76"/>
      <c r="K24" s="76">
        <f>SUM(L24:R24)</f>
        <v>0</v>
      </c>
      <c r="L24" s="76">
        <v>0</v>
      </c>
      <c r="M24" s="76"/>
      <c r="N24" s="76"/>
      <c r="O24" s="76"/>
      <c r="P24" s="76"/>
      <c r="Q24" s="76"/>
      <c r="R24" s="76"/>
      <c r="S24" s="76"/>
      <c r="T24" s="76"/>
      <c r="U24" s="75"/>
      <c r="V24" s="75"/>
      <c r="W24" s="75"/>
      <c r="X24" s="75"/>
      <c r="Y24" s="75"/>
      <c r="Z24" s="75"/>
    </row>
    <row r="25" spans="1:26" ht="16.5" customHeight="1" x14ac:dyDescent="0.25">
      <c r="A25" s="68" t="s">
        <v>14</v>
      </c>
      <c r="B25" s="69" t="s">
        <v>158</v>
      </c>
      <c r="C25" s="76">
        <f>SUM(D25:J25)</f>
        <v>24225</v>
      </c>
      <c r="D25" s="76">
        <v>24225</v>
      </c>
      <c r="E25" s="76"/>
      <c r="F25" s="76"/>
      <c r="G25" s="76"/>
      <c r="H25" s="76"/>
      <c r="I25" s="76"/>
      <c r="J25" s="76"/>
      <c r="K25" s="76">
        <f>SUM(L25:R25)</f>
        <v>0</v>
      </c>
      <c r="L25" s="76">
        <v>0</v>
      </c>
      <c r="M25" s="76"/>
      <c r="N25" s="76"/>
      <c r="O25" s="76"/>
      <c r="P25" s="76"/>
      <c r="Q25" s="76"/>
      <c r="R25" s="76"/>
      <c r="S25" s="76">
        <f>K25/C25*100</f>
        <v>0</v>
      </c>
      <c r="T25" s="76">
        <f>L25/D25*100</f>
        <v>0</v>
      </c>
      <c r="U25" s="75"/>
      <c r="V25" s="75"/>
      <c r="W25" s="75"/>
      <c r="X25" s="75"/>
      <c r="Y25" s="75"/>
      <c r="Z25" s="75"/>
    </row>
    <row r="26" spans="1:26" ht="60" customHeight="1" x14ac:dyDescent="0.25">
      <c r="A26" s="68">
        <v>2</v>
      </c>
      <c r="B26" s="69" t="s">
        <v>130</v>
      </c>
      <c r="C26" s="76"/>
      <c r="D26" s="76"/>
      <c r="E26" s="76"/>
      <c r="F26" s="76"/>
      <c r="G26" s="76"/>
      <c r="H26" s="76"/>
      <c r="I26" s="76"/>
      <c r="J26" s="76"/>
      <c r="K26" s="76"/>
      <c r="L26" s="76"/>
      <c r="M26" s="76"/>
      <c r="N26" s="76"/>
      <c r="O26" s="76"/>
      <c r="P26" s="76"/>
      <c r="Q26" s="76"/>
      <c r="R26" s="76"/>
      <c r="S26" s="76"/>
      <c r="T26" s="76"/>
      <c r="U26" s="75"/>
      <c r="V26" s="75"/>
      <c r="W26" s="75"/>
      <c r="X26" s="75"/>
      <c r="Y26" s="75"/>
      <c r="Z26" s="75"/>
    </row>
    <row r="27" spans="1:26" ht="16.5" customHeight="1" x14ac:dyDescent="0.25">
      <c r="A27" s="68">
        <v>3</v>
      </c>
      <c r="B27" s="70" t="s">
        <v>131</v>
      </c>
      <c r="C27" s="76"/>
      <c r="D27" s="76"/>
      <c r="E27" s="76"/>
      <c r="F27" s="76"/>
      <c r="G27" s="76"/>
      <c r="H27" s="76"/>
      <c r="I27" s="76"/>
      <c r="J27" s="76"/>
      <c r="K27" s="76"/>
      <c r="L27" s="76"/>
      <c r="M27" s="76"/>
      <c r="N27" s="76"/>
      <c r="O27" s="76"/>
      <c r="P27" s="76"/>
      <c r="Q27" s="76"/>
      <c r="R27" s="76"/>
      <c r="S27" s="76"/>
      <c r="T27" s="76"/>
      <c r="U27" s="75"/>
      <c r="V27" s="75"/>
      <c r="W27" s="75"/>
      <c r="X27" s="75"/>
      <c r="Y27" s="75"/>
      <c r="Z27" s="75"/>
    </row>
    <row r="28" spans="1:26" ht="18" customHeight="1" x14ac:dyDescent="0.25">
      <c r="A28" s="24" t="s">
        <v>17</v>
      </c>
      <c r="B28" s="67" t="s">
        <v>30</v>
      </c>
      <c r="C28" s="75">
        <f>SUM(C29:C41)</f>
        <v>410272.5</v>
      </c>
      <c r="D28" s="75">
        <f t="shared" ref="D28:R28" si="4">SUM(D29:D41)</f>
        <v>0</v>
      </c>
      <c r="E28" s="75">
        <f>SUM(E29:E41)+6300</f>
        <v>416572.5</v>
      </c>
      <c r="F28" s="75">
        <f t="shared" ref="F28" si="5">SUM(F29:F41)</f>
        <v>0</v>
      </c>
      <c r="G28" s="75">
        <f t="shared" si="4"/>
        <v>0</v>
      </c>
      <c r="H28" s="75">
        <f t="shared" si="4"/>
        <v>0</v>
      </c>
      <c r="I28" s="75">
        <f t="shared" si="4"/>
        <v>0</v>
      </c>
      <c r="J28" s="75">
        <f t="shared" si="4"/>
        <v>0</v>
      </c>
      <c r="K28" s="75">
        <f>SUM(K29:K41)</f>
        <v>358582.34514100006</v>
      </c>
      <c r="L28" s="75">
        <f t="shared" si="4"/>
        <v>0</v>
      </c>
      <c r="M28" s="75">
        <f t="shared" si="4"/>
        <v>358582.34514100006</v>
      </c>
      <c r="N28" s="75">
        <f t="shared" ref="N28" si="6">SUM(N29:N41)</f>
        <v>0</v>
      </c>
      <c r="O28" s="75">
        <f t="shared" si="4"/>
        <v>0</v>
      </c>
      <c r="P28" s="75">
        <f t="shared" si="4"/>
        <v>0</v>
      </c>
      <c r="Q28" s="75">
        <f t="shared" si="4"/>
        <v>0</v>
      </c>
      <c r="R28" s="75">
        <f t="shared" si="4"/>
        <v>0</v>
      </c>
      <c r="S28" s="75">
        <f>K28/C28*100</f>
        <v>87.401018869409981</v>
      </c>
      <c r="T28" s="75"/>
      <c r="U28" s="75">
        <f>M28/E28*100</f>
        <v>86.079216736822545</v>
      </c>
      <c r="V28" s="75"/>
      <c r="W28" s="75"/>
      <c r="X28" s="75"/>
      <c r="Y28" s="75"/>
      <c r="Z28" s="75"/>
    </row>
    <row r="29" spans="1:26" ht="14.25" customHeight="1" x14ac:dyDescent="0.25">
      <c r="A29" s="68">
        <v>1</v>
      </c>
      <c r="B29" s="69" t="s">
        <v>125</v>
      </c>
      <c r="C29" s="76">
        <f>SUM(D29:J29)</f>
        <v>234708</v>
      </c>
      <c r="D29" s="76"/>
      <c r="E29" s="76">
        <v>234708</v>
      </c>
      <c r="F29" s="76"/>
      <c r="G29" s="76"/>
      <c r="H29" s="76"/>
      <c r="I29" s="76"/>
      <c r="J29" s="76"/>
      <c r="K29" s="76">
        <f t="shared" ref="K29:K40" si="7">SUM(L29:R29)</f>
        <v>234951.79480199999</v>
      </c>
      <c r="L29" s="76"/>
      <c r="M29" s="76">
        <v>234951.79480199999</v>
      </c>
      <c r="N29" s="76"/>
      <c r="O29" s="76"/>
      <c r="P29" s="76"/>
      <c r="Q29" s="76"/>
      <c r="R29" s="76"/>
      <c r="S29" s="76">
        <f>K29/C29*100</f>
        <v>100.10387153484328</v>
      </c>
      <c r="T29" s="76"/>
      <c r="U29" s="75">
        <f>M29/E29*100</f>
        <v>100.10387153484328</v>
      </c>
      <c r="V29" s="75"/>
      <c r="W29" s="75"/>
      <c r="X29" s="75"/>
      <c r="Y29" s="75"/>
      <c r="Z29" s="75"/>
    </row>
    <row r="30" spans="1:26" ht="16.5" customHeight="1" x14ac:dyDescent="0.25">
      <c r="A30" s="68">
        <v>2</v>
      </c>
      <c r="B30" s="69" t="s">
        <v>133</v>
      </c>
      <c r="C30" s="76">
        <f>SUM(D30:J30)</f>
        <v>0</v>
      </c>
      <c r="D30" s="76"/>
      <c r="E30" s="76"/>
      <c r="F30" s="76"/>
      <c r="G30" s="76"/>
      <c r="H30" s="76"/>
      <c r="I30" s="76"/>
      <c r="J30" s="76"/>
      <c r="K30" s="76">
        <f t="shared" si="7"/>
        <v>0</v>
      </c>
      <c r="L30" s="76"/>
      <c r="M30" s="76"/>
      <c r="N30" s="76"/>
      <c r="O30" s="76"/>
      <c r="P30" s="76"/>
      <c r="Q30" s="76"/>
      <c r="R30" s="76"/>
      <c r="S30" s="76"/>
      <c r="T30" s="76"/>
      <c r="U30" s="75"/>
      <c r="V30" s="75"/>
      <c r="W30" s="75"/>
      <c r="X30" s="75"/>
      <c r="Y30" s="75"/>
      <c r="Z30" s="75"/>
    </row>
    <row r="31" spans="1:26" ht="15.75" customHeight="1" x14ac:dyDescent="0.25">
      <c r="A31" s="68">
        <v>3</v>
      </c>
      <c r="B31" s="69" t="s">
        <v>148</v>
      </c>
      <c r="C31" s="76">
        <f>SUM(D31:J31)</f>
        <v>4000</v>
      </c>
      <c r="D31" s="76"/>
      <c r="E31" s="76">
        <v>4000</v>
      </c>
      <c r="F31" s="76"/>
      <c r="G31" s="76"/>
      <c r="H31" s="76"/>
      <c r="I31" s="76"/>
      <c r="J31" s="76"/>
      <c r="K31" s="76">
        <f t="shared" si="7"/>
        <v>4616.8999999999996</v>
      </c>
      <c r="L31" s="76"/>
      <c r="M31" s="76">
        <v>4616.8999999999996</v>
      </c>
      <c r="N31" s="76"/>
      <c r="O31" s="76"/>
      <c r="P31" s="76"/>
      <c r="Q31" s="76"/>
      <c r="R31" s="76"/>
      <c r="S31" s="76">
        <f>K31/C31*100</f>
        <v>115.42249999999999</v>
      </c>
      <c r="T31" s="76"/>
      <c r="U31" s="75">
        <f>M31/E31*100</f>
        <v>115.42249999999999</v>
      </c>
      <c r="V31" s="75"/>
      <c r="W31" s="75"/>
      <c r="X31" s="75"/>
      <c r="Y31" s="75"/>
      <c r="Z31" s="75"/>
    </row>
    <row r="32" spans="1:26" ht="16.5" customHeight="1" x14ac:dyDescent="0.25">
      <c r="A32" s="68">
        <v>4</v>
      </c>
      <c r="B32" s="69" t="s">
        <v>149</v>
      </c>
      <c r="C32" s="76">
        <f>SUM(D32:J32)</f>
        <v>1500</v>
      </c>
      <c r="D32" s="76"/>
      <c r="E32" s="76">
        <v>1500</v>
      </c>
      <c r="F32" s="76"/>
      <c r="G32" s="76"/>
      <c r="H32" s="76"/>
      <c r="I32" s="76"/>
      <c r="J32" s="76"/>
      <c r="K32" s="76">
        <f t="shared" si="7"/>
        <v>2798.4479999999999</v>
      </c>
      <c r="L32" s="76"/>
      <c r="M32" s="76">
        <v>2798.4479999999999</v>
      </c>
      <c r="N32" s="76"/>
      <c r="O32" s="76"/>
      <c r="P32" s="76"/>
      <c r="Q32" s="76"/>
      <c r="R32" s="76"/>
      <c r="S32" s="76">
        <f>K32/C32*100</f>
        <v>186.56319999999999</v>
      </c>
      <c r="T32" s="76"/>
      <c r="U32" s="75">
        <f>M32/E32*100</f>
        <v>186.56319999999999</v>
      </c>
      <c r="V32" s="75"/>
      <c r="W32" s="75"/>
      <c r="X32" s="75"/>
      <c r="Y32" s="75"/>
      <c r="Z32" s="75"/>
    </row>
    <row r="33" spans="1:26" ht="16.5" customHeight="1" x14ac:dyDescent="0.25">
      <c r="A33" s="68">
        <v>5</v>
      </c>
      <c r="B33" s="69" t="s">
        <v>150</v>
      </c>
      <c r="C33" s="76">
        <f>SUM(D33:J33)</f>
        <v>0</v>
      </c>
      <c r="D33" s="76"/>
      <c r="E33" s="76"/>
      <c r="F33" s="76"/>
      <c r="G33" s="76"/>
      <c r="H33" s="76"/>
      <c r="I33" s="76"/>
      <c r="J33" s="76"/>
      <c r="K33" s="76">
        <f t="shared" si="7"/>
        <v>0</v>
      </c>
      <c r="L33" s="76"/>
      <c r="M33" s="76"/>
      <c r="N33" s="76"/>
      <c r="O33" s="76"/>
      <c r="P33" s="76"/>
      <c r="Q33" s="76"/>
      <c r="R33" s="76"/>
      <c r="S33" s="76"/>
      <c r="T33" s="76"/>
      <c r="U33" s="75"/>
      <c r="V33" s="75"/>
      <c r="W33" s="75"/>
      <c r="X33" s="75"/>
      <c r="Y33" s="75"/>
      <c r="Z33" s="75"/>
    </row>
    <row r="34" spans="1:26" ht="17.25" customHeight="1" x14ac:dyDescent="0.25">
      <c r="A34" s="68">
        <v>6</v>
      </c>
      <c r="B34" s="69" t="s">
        <v>151</v>
      </c>
      <c r="C34" s="76">
        <f>SUM(D34:J34)</f>
        <v>4971</v>
      </c>
      <c r="D34" s="76"/>
      <c r="E34" s="76">
        <v>4971</v>
      </c>
      <c r="F34" s="76"/>
      <c r="G34" s="76"/>
      <c r="H34" s="76"/>
      <c r="I34" s="76"/>
      <c r="J34" s="76"/>
      <c r="K34" s="76">
        <f t="shared" si="7"/>
        <v>4794.7152999999998</v>
      </c>
      <c r="L34" s="76"/>
      <c r="M34" s="76">
        <v>4794.7152999999998</v>
      </c>
      <c r="N34" s="76"/>
      <c r="O34" s="76"/>
      <c r="P34" s="76"/>
      <c r="Q34" s="76"/>
      <c r="R34" s="76"/>
      <c r="S34" s="76">
        <f>K34/C34*100</f>
        <v>96.453737678535504</v>
      </c>
      <c r="T34" s="76"/>
      <c r="U34" s="75">
        <f>M34/E34*100</f>
        <v>96.453737678535504</v>
      </c>
      <c r="V34" s="75"/>
      <c r="W34" s="75"/>
      <c r="X34" s="75"/>
      <c r="Y34" s="75"/>
      <c r="Z34" s="75"/>
    </row>
    <row r="35" spans="1:26" ht="15.75" customHeight="1" x14ac:dyDescent="0.25">
      <c r="A35" s="68">
        <v>7</v>
      </c>
      <c r="B35" s="69" t="s">
        <v>152</v>
      </c>
      <c r="C35" s="76">
        <f>SUM(D35:J35)</f>
        <v>0</v>
      </c>
      <c r="D35" s="76"/>
      <c r="E35" s="76"/>
      <c r="F35" s="76"/>
      <c r="G35" s="76"/>
      <c r="H35" s="76"/>
      <c r="I35" s="76"/>
      <c r="J35" s="76"/>
      <c r="K35" s="76">
        <f t="shared" si="7"/>
        <v>1150.2195999999999</v>
      </c>
      <c r="L35" s="76"/>
      <c r="M35" s="76">
        <v>1150.2195999999999</v>
      </c>
      <c r="N35" s="76"/>
      <c r="O35" s="76"/>
      <c r="P35" s="76"/>
      <c r="Q35" s="76"/>
      <c r="R35" s="76"/>
      <c r="S35" s="76"/>
      <c r="T35" s="76"/>
      <c r="U35" s="75"/>
      <c r="V35" s="75"/>
      <c r="W35" s="75"/>
      <c r="X35" s="75"/>
      <c r="Y35" s="75"/>
      <c r="Z35" s="75"/>
    </row>
    <row r="36" spans="1:26" ht="15.75" customHeight="1" x14ac:dyDescent="0.25">
      <c r="A36" s="68">
        <v>8</v>
      </c>
      <c r="B36" s="69" t="s">
        <v>153</v>
      </c>
      <c r="C36" s="76">
        <f>SUM(D36:J36)</f>
        <v>0</v>
      </c>
      <c r="D36" s="76"/>
      <c r="E36" s="76"/>
      <c r="F36" s="76"/>
      <c r="G36" s="76"/>
      <c r="H36" s="76"/>
      <c r="I36" s="76"/>
      <c r="J36" s="76"/>
      <c r="K36" s="76">
        <f t="shared" si="7"/>
        <v>0</v>
      </c>
      <c r="L36" s="76"/>
      <c r="M36" s="76"/>
      <c r="N36" s="76"/>
      <c r="O36" s="76"/>
      <c r="P36" s="76"/>
      <c r="Q36" s="76"/>
      <c r="R36" s="76"/>
      <c r="S36" s="76"/>
      <c r="T36" s="76"/>
      <c r="U36" s="75"/>
      <c r="V36" s="75"/>
      <c r="W36" s="75"/>
      <c r="X36" s="75"/>
      <c r="Y36" s="75"/>
      <c r="Z36" s="75"/>
    </row>
    <row r="37" spans="1:26" ht="17.25" customHeight="1" x14ac:dyDescent="0.25">
      <c r="A37" s="68">
        <v>9</v>
      </c>
      <c r="B37" s="69" t="s">
        <v>154</v>
      </c>
      <c r="C37" s="76">
        <f>SUM(D37:J37)</f>
        <v>0</v>
      </c>
      <c r="D37" s="76"/>
      <c r="E37" s="76"/>
      <c r="F37" s="76"/>
      <c r="G37" s="76"/>
      <c r="H37" s="76"/>
      <c r="I37" s="76"/>
      <c r="J37" s="76"/>
      <c r="K37" s="76">
        <f t="shared" si="7"/>
        <v>0</v>
      </c>
      <c r="L37" s="76"/>
      <c r="M37" s="76"/>
      <c r="N37" s="76"/>
      <c r="O37" s="76"/>
      <c r="P37" s="76"/>
      <c r="Q37" s="76"/>
      <c r="R37" s="76"/>
      <c r="S37" s="76"/>
      <c r="T37" s="76"/>
      <c r="U37" s="75"/>
      <c r="V37" s="75"/>
      <c r="W37" s="75"/>
      <c r="X37" s="75"/>
      <c r="Y37" s="75"/>
      <c r="Z37" s="75"/>
    </row>
    <row r="38" spans="1:26" ht="19.5" customHeight="1" x14ac:dyDescent="0.25">
      <c r="A38" s="68">
        <v>10</v>
      </c>
      <c r="B38" s="69" t="s">
        <v>155</v>
      </c>
      <c r="C38" s="76">
        <f>SUM(D38:J38)</f>
        <v>93320</v>
      </c>
      <c r="D38" s="76"/>
      <c r="E38" s="76">
        <v>93320</v>
      </c>
      <c r="F38" s="76"/>
      <c r="G38" s="76"/>
      <c r="H38" s="76"/>
      <c r="I38" s="76"/>
      <c r="J38" s="76"/>
      <c r="K38" s="76">
        <f t="shared" si="7"/>
        <v>59596.701649000002</v>
      </c>
      <c r="L38" s="76"/>
      <c r="M38" s="76">
        <v>59596.701649000002</v>
      </c>
      <c r="N38" s="76"/>
      <c r="O38" s="76"/>
      <c r="P38" s="76"/>
      <c r="Q38" s="76"/>
      <c r="R38" s="76"/>
      <c r="S38" s="76">
        <f>K38/C38*100</f>
        <v>63.862732157093873</v>
      </c>
      <c r="T38" s="76"/>
      <c r="U38" s="75">
        <f>M38/E38*100</f>
        <v>63.862732157093873</v>
      </c>
      <c r="V38" s="75"/>
      <c r="W38" s="75"/>
      <c r="X38" s="75"/>
      <c r="Y38" s="75"/>
      <c r="Z38" s="75"/>
    </row>
    <row r="39" spans="1:26" ht="23.25" customHeight="1" x14ac:dyDescent="0.25">
      <c r="A39" s="68">
        <v>11</v>
      </c>
      <c r="B39" s="69" t="s">
        <v>156</v>
      </c>
      <c r="C39" s="76">
        <f>SUM(D39:J39)</f>
        <v>33691.5</v>
      </c>
      <c r="D39" s="76"/>
      <c r="E39" s="76">
        <v>33691.5</v>
      </c>
      <c r="F39" s="76"/>
      <c r="G39" s="76"/>
      <c r="H39" s="76"/>
      <c r="I39" s="76"/>
      <c r="J39" s="76"/>
      <c r="K39" s="76">
        <f t="shared" si="7"/>
        <v>39105.467290000001</v>
      </c>
      <c r="L39" s="76"/>
      <c r="M39" s="76">
        <v>39105.467290000001</v>
      </c>
      <c r="N39" s="76"/>
      <c r="O39" s="76"/>
      <c r="P39" s="76"/>
      <c r="Q39" s="76"/>
      <c r="R39" s="76"/>
      <c r="S39" s="76">
        <f>K39/C39*100</f>
        <v>116.06923790867131</v>
      </c>
      <c r="T39" s="76"/>
      <c r="U39" s="75">
        <f>M39/E39*100</f>
        <v>116.06923790867131</v>
      </c>
      <c r="V39" s="75"/>
      <c r="W39" s="75"/>
      <c r="X39" s="75"/>
      <c r="Y39" s="75"/>
      <c r="Z39" s="75"/>
    </row>
    <row r="40" spans="1:26" ht="17.25" customHeight="1" x14ac:dyDescent="0.25">
      <c r="A40" s="68">
        <v>12</v>
      </c>
      <c r="B40" s="69" t="s">
        <v>157</v>
      </c>
      <c r="C40" s="76">
        <f>SUM(D40:J40)</f>
        <v>13387</v>
      </c>
      <c r="D40" s="76"/>
      <c r="E40" s="76">
        <v>13387</v>
      </c>
      <c r="F40" s="76"/>
      <c r="G40" s="76"/>
      <c r="H40" s="76"/>
      <c r="I40" s="76"/>
      <c r="J40" s="76"/>
      <c r="K40" s="76">
        <f t="shared" si="7"/>
        <v>8423.8345000000008</v>
      </c>
      <c r="L40" s="76"/>
      <c r="M40" s="76">
        <v>8423.8345000000008</v>
      </c>
      <c r="N40" s="76"/>
      <c r="O40" s="76"/>
      <c r="P40" s="76"/>
      <c r="Q40" s="76"/>
      <c r="R40" s="76"/>
      <c r="S40" s="76">
        <f>K40/C40*100</f>
        <v>62.92548367819527</v>
      </c>
      <c r="T40" s="76"/>
      <c r="U40" s="75">
        <f>M40/E40*100</f>
        <v>62.92548367819527</v>
      </c>
      <c r="V40" s="75"/>
      <c r="W40" s="75"/>
      <c r="X40" s="75"/>
      <c r="Y40" s="75"/>
      <c r="Z40" s="75"/>
    </row>
    <row r="41" spans="1:26" ht="15.75" customHeight="1" x14ac:dyDescent="0.25">
      <c r="A41" s="68">
        <v>13</v>
      </c>
      <c r="B41" s="69" t="s">
        <v>159</v>
      </c>
      <c r="C41" s="76">
        <f>SUM(D41:J41)</f>
        <v>24695</v>
      </c>
      <c r="D41" s="76"/>
      <c r="E41" s="76">
        <v>24695</v>
      </c>
      <c r="F41" s="76"/>
      <c r="G41" s="76"/>
      <c r="H41" s="76"/>
      <c r="I41" s="76"/>
      <c r="J41" s="76"/>
      <c r="K41" s="76">
        <f>SUM(L41:R41)</f>
        <v>3144.2640000000001</v>
      </c>
      <c r="L41" s="76"/>
      <c r="M41" s="76">
        <v>3144.2640000000001</v>
      </c>
      <c r="N41" s="76"/>
      <c r="O41" s="76"/>
      <c r="P41" s="76"/>
      <c r="Q41" s="76"/>
      <c r="R41" s="76"/>
      <c r="S41" s="76">
        <f>K41/C41*100</f>
        <v>12.732391172302085</v>
      </c>
      <c r="T41" s="76"/>
      <c r="U41" s="75">
        <f>M41/E41*100</f>
        <v>12.732391172302085</v>
      </c>
      <c r="V41" s="75"/>
      <c r="W41" s="75"/>
      <c r="X41" s="75"/>
      <c r="Y41" s="75"/>
      <c r="Z41" s="75"/>
    </row>
    <row r="42" spans="1:26" ht="22.5" customHeight="1" x14ac:dyDescent="0.25">
      <c r="A42" s="24" t="s">
        <v>21</v>
      </c>
      <c r="B42" s="67" t="s">
        <v>134</v>
      </c>
      <c r="C42" s="75"/>
      <c r="D42" s="75"/>
      <c r="E42" s="75"/>
      <c r="F42" s="75"/>
      <c r="G42" s="75"/>
      <c r="H42" s="75"/>
      <c r="I42" s="75"/>
      <c r="J42" s="75"/>
      <c r="K42" s="75"/>
      <c r="L42" s="75"/>
      <c r="M42" s="75"/>
      <c r="N42" s="75"/>
      <c r="O42" s="75"/>
      <c r="P42" s="75"/>
      <c r="Q42" s="75"/>
      <c r="R42" s="75"/>
      <c r="S42" s="75"/>
      <c r="T42" s="75"/>
      <c r="U42" s="75"/>
      <c r="V42" s="75"/>
      <c r="W42" s="75"/>
      <c r="X42" s="75"/>
      <c r="Y42" s="75"/>
      <c r="Z42" s="75"/>
    </row>
    <row r="43" spans="1:26" ht="15" customHeight="1" x14ac:dyDescent="0.25">
      <c r="A43" s="24" t="s">
        <v>23</v>
      </c>
      <c r="B43" s="67" t="s">
        <v>135</v>
      </c>
      <c r="C43" s="75"/>
      <c r="D43" s="75"/>
      <c r="E43" s="75"/>
      <c r="F43" s="75"/>
      <c r="G43" s="75"/>
      <c r="H43" s="75"/>
      <c r="I43" s="75"/>
      <c r="J43" s="75"/>
      <c r="K43" s="75"/>
      <c r="L43" s="75"/>
      <c r="M43" s="75"/>
      <c r="N43" s="75"/>
      <c r="O43" s="75"/>
      <c r="P43" s="75"/>
      <c r="Q43" s="75"/>
      <c r="R43" s="75"/>
      <c r="S43" s="75"/>
      <c r="T43" s="75"/>
      <c r="U43" s="75"/>
      <c r="V43" s="75"/>
      <c r="W43" s="75"/>
      <c r="X43" s="75"/>
      <c r="Y43" s="75"/>
      <c r="Z43" s="75"/>
    </row>
    <row r="44" spans="1:26" ht="18.75" customHeight="1" x14ac:dyDescent="0.25">
      <c r="A44" s="24" t="s">
        <v>25</v>
      </c>
      <c r="B44" s="67" t="s">
        <v>33</v>
      </c>
      <c r="C44" s="75">
        <f>SUM(D44:J44)</f>
        <v>0</v>
      </c>
      <c r="D44" s="75"/>
      <c r="E44" s="75"/>
      <c r="F44" s="75"/>
      <c r="G44" s="75"/>
      <c r="H44" s="75"/>
      <c r="I44" s="75"/>
      <c r="J44" s="75"/>
      <c r="K44" s="75">
        <f>SUM(L44:R44)</f>
        <v>0</v>
      </c>
      <c r="L44" s="75"/>
      <c r="M44" s="75"/>
      <c r="N44" s="75"/>
      <c r="O44" s="75"/>
      <c r="P44" s="75"/>
      <c r="Q44" s="75"/>
      <c r="R44" s="75"/>
      <c r="S44" s="77" t="s">
        <v>239</v>
      </c>
      <c r="T44" s="75"/>
      <c r="U44" s="75"/>
      <c r="V44" s="75"/>
      <c r="W44" s="75"/>
      <c r="X44" s="75"/>
      <c r="Y44" s="75"/>
      <c r="Z44" s="75"/>
    </row>
    <row r="45" spans="1:26" ht="18.75" customHeight="1" x14ac:dyDescent="0.25">
      <c r="A45" s="24" t="s">
        <v>55</v>
      </c>
      <c r="B45" s="67" t="s">
        <v>34</v>
      </c>
      <c r="C45" s="75">
        <v>6300</v>
      </c>
      <c r="D45" s="75"/>
      <c r="E45" s="75"/>
      <c r="F45" s="75"/>
      <c r="G45" s="75"/>
      <c r="H45" s="75"/>
      <c r="I45" s="75"/>
      <c r="J45" s="75"/>
      <c r="K45" s="75"/>
      <c r="L45" s="75"/>
      <c r="M45" s="75"/>
      <c r="N45" s="75"/>
      <c r="O45" s="75"/>
      <c r="P45" s="75"/>
      <c r="Q45" s="75"/>
      <c r="R45" s="75"/>
      <c r="S45" s="75">
        <f>K45/C45*100</f>
        <v>0</v>
      </c>
      <c r="T45" s="75"/>
      <c r="U45" s="75"/>
      <c r="V45" s="75"/>
      <c r="W45" s="75"/>
      <c r="X45" s="75"/>
      <c r="Y45" s="75"/>
      <c r="Z45" s="75"/>
    </row>
    <row r="46" spans="1:26" ht="19.5" customHeight="1" x14ac:dyDescent="0.25">
      <c r="A46" s="24" t="s">
        <v>8</v>
      </c>
      <c r="B46" s="67" t="s">
        <v>170</v>
      </c>
      <c r="C46" s="75">
        <f>SUM(D46:J46)</f>
        <v>4093</v>
      </c>
      <c r="D46" s="75"/>
      <c r="E46" s="75"/>
      <c r="F46" s="75">
        <v>4093</v>
      </c>
      <c r="G46" s="75"/>
      <c r="H46" s="75"/>
      <c r="I46" s="75"/>
      <c r="J46" s="75"/>
      <c r="K46" s="75">
        <f>SUM(L46:R46)</f>
        <v>3874.8364999999999</v>
      </c>
      <c r="L46" s="75"/>
      <c r="M46" s="75"/>
      <c r="N46" s="75">
        <v>3874.8364999999999</v>
      </c>
      <c r="O46" s="75"/>
      <c r="P46" s="75"/>
      <c r="Q46" s="75"/>
      <c r="R46" s="75"/>
      <c r="S46" s="75">
        <f>K46/C46*100</f>
        <v>94.669838749083794</v>
      </c>
      <c r="T46" s="75"/>
      <c r="U46" s="75"/>
      <c r="V46" s="75">
        <f>N46/F46*100</f>
        <v>94.669838749083794</v>
      </c>
      <c r="W46" s="75"/>
      <c r="X46" s="75"/>
      <c r="Y46" s="75"/>
      <c r="Z46" s="75"/>
    </row>
    <row r="47" spans="1:26" ht="16.5" customHeight="1" x14ac:dyDescent="0.25">
      <c r="A47" s="24" t="s">
        <v>39</v>
      </c>
      <c r="B47" s="67" t="s">
        <v>141</v>
      </c>
      <c r="C47" s="75"/>
      <c r="D47" s="75"/>
      <c r="E47" s="75"/>
      <c r="F47" s="75"/>
      <c r="G47" s="75"/>
      <c r="H47" s="75"/>
      <c r="I47" s="75"/>
      <c r="J47" s="75"/>
      <c r="K47" s="75">
        <f>SUM(L47:R47)</f>
        <v>40960.089788999998</v>
      </c>
      <c r="L47" s="75"/>
      <c r="M47" s="75"/>
      <c r="N47" s="75"/>
      <c r="O47" s="75">
        <v>40960.089788999998</v>
      </c>
      <c r="P47" s="75"/>
      <c r="Q47" s="75"/>
      <c r="R47" s="75"/>
      <c r="S47" s="75"/>
      <c r="T47" s="75"/>
      <c r="U47" s="75"/>
      <c r="V47" s="75"/>
      <c r="W47" s="75"/>
      <c r="X47" s="75"/>
      <c r="Y47" s="75"/>
      <c r="Z47" s="75"/>
    </row>
    <row r="48" spans="1:26" ht="16.5" customHeight="1" x14ac:dyDescent="0.25">
      <c r="A48" s="24" t="s">
        <v>41</v>
      </c>
      <c r="B48" s="67" t="s">
        <v>139</v>
      </c>
      <c r="C48" s="75"/>
      <c r="D48" s="75"/>
      <c r="E48" s="75"/>
      <c r="F48" s="75"/>
      <c r="G48" s="75"/>
      <c r="H48" s="75"/>
      <c r="I48" s="75"/>
      <c r="J48" s="75"/>
      <c r="K48" s="75">
        <f>SUM(L48:R48)</f>
        <v>20661.080999999998</v>
      </c>
      <c r="L48" s="75"/>
      <c r="M48" s="75"/>
      <c r="N48" s="75"/>
      <c r="O48" s="75"/>
      <c r="P48" s="75">
        <v>20661.080999999998</v>
      </c>
      <c r="Q48" s="75"/>
      <c r="R48" s="75"/>
      <c r="S48" s="75"/>
      <c r="T48" s="75"/>
      <c r="U48" s="75"/>
      <c r="V48" s="75"/>
      <c r="W48" s="75"/>
      <c r="X48" s="75"/>
      <c r="Y48" s="75"/>
      <c r="Z48" s="75"/>
    </row>
    <row r="49" spans="1:26" ht="16.5" customHeight="1" x14ac:dyDescent="0.25">
      <c r="A49" s="24" t="s">
        <v>45</v>
      </c>
      <c r="B49" s="67" t="s">
        <v>138</v>
      </c>
      <c r="C49" s="75">
        <f>SUM(D49:J49)</f>
        <v>204.39999999999998</v>
      </c>
      <c r="D49" s="75"/>
      <c r="E49" s="75"/>
      <c r="F49" s="75"/>
      <c r="G49" s="75"/>
      <c r="H49" s="75"/>
      <c r="I49" s="75">
        <v>204.39999999999998</v>
      </c>
      <c r="J49" s="75"/>
      <c r="K49" s="75">
        <f>SUM(L49:R49)</f>
        <v>0</v>
      </c>
      <c r="L49" s="75"/>
      <c r="M49" s="75"/>
      <c r="N49" s="75"/>
      <c r="O49" s="75"/>
      <c r="P49" s="75"/>
      <c r="Q49" s="75"/>
      <c r="R49" s="75"/>
      <c r="S49" s="75"/>
      <c r="T49" s="75"/>
      <c r="U49" s="75"/>
      <c r="V49" s="75"/>
      <c r="W49" s="75"/>
      <c r="X49" s="75"/>
      <c r="Y49" s="75"/>
      <c r="Z49" s="75"/>
    </row>
    <row r="50" spans="1:26" ht="22.5" customHeight="1" x14ac:dyDescent="0.25">
      <c r="A50" s="24" t="s">
        <v>49</v>
      </c>
      <c r="B50" s="67" t="s">
        <v>140</v>
      </c>
      <c r="C50" s="75"/>
      <c r="D50" s="75"/>
      <c r="E50" s="75"/>
      <c r="F50" s="75"/>
      <c r="G50" s="75"/>
      <c r="H50" s="75"/>
      <c r="I50" s="75"/>
      <c r="J50" s="75"/>
      <c r="K50" s="75">
        <f>SUM(L50:R50)</f>
        <v>8685.2965000000004</v>
      </c>
      <c r="L50" s="75"/>
      <c r="M50" s="75"/>
      <c r="N50" s="75"/>
      <c r="O50" s="75"/>
      <c r="P50" s="75"/>
      <c r="Q50" s="75"/>
      <c r="R50" s="75">
        <v>8685.2965000000004</v>
      </c>
      <c r="S50" s="75"/>
      <c r="T50" s="75"/>
      <c r="U50" s="75"/>
      <c r="V50" s="75"/>
      <c r="W50" s="75"/>
      <c r="X50" s="75"/>
      <c r="Y50" s="75"/>
      <c r="Z50" s="75"/>
    </row>
  </sheetData>
  <mergeCells count="33">
    <mergeCell ref="G6:G7"/>
    <mergeCell ref="A2:Z2"/>
    <mergeCell ref="A3:Z3"/>
    <mergeCell ref="S4:Z4"/>
    <mergeCell ref="A5:A7"/>
    <mergeCell ref="B5:B7"/>
    <mergeCell ref="C5:J5"/>
    <mergeCell ref="K5:R5"/>
    <mergeCell ref="S5:Z5"/>
    <mergeCell ref="A1:Z1"/>
    <mergeCell ref="C6:C7"/>
    <mergeCell ref="D6:D7"/>
    <mergeCell ref="E6:E7"/>
    <mergeCell ref="F6:F7"/>
    <mergeCell ref="R6:R7"/>
    <mergeCell ref="H6:H7"/>
    <mergeCell ref="I6:I7"/>
    <mergeCell ref="J6:J7"/>
    <mergeCell ref="K6:K7"/>
    <mergeCell ref="L6:L7"/>
    <mergeCell ref="M6:M7"/>
    <mergeCell ref="N6:N7"/>
    <mergeCell ref="O6:O7"/>
    <mergeCell ref="P6:P7"/>
    <mergeCell ref="Q6:Q7"/>
    <mergeCell ref="X6:X7"/>
    <mergeCell ref="Y6:Y7"/>
    <mergeCell ref="Z6:Z7"/>
    <mergeCell ref="S6:S7"/>
    <mergeCell ref="T6:T7"/>
    <mergeCell ref="U6:U7"/>
    <mergeCell ref="V6:V7"/>
    <mergeCell ref="W6:W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zoomScaleNormal="100" workbookViewId="0">
      <selection sqref="A1:T1"/>
    </sheetView>
  </sheetViews>
  <sheetFormatPr defaultRowHeight="15" x14ac:dyDescent="0.25"/>
  <cols>
    <col min="1" max="1" width="4.42578125" customWidth="1"/>
    <col min="3" max="3" width="12.28515625" customWidth="1"/>
    <col min="4" max="4" width="12.140625" customWidth="1"/>
    <col min="5" max="5" width="7" customWidth="1"/>
    <col min="6" max="6" width="8" customWidth="1"/>
    <col min="7" max="7" width="8.85546875" customWidth="1"/>
    <col min="8" max="8" width="11.7109375" bestFit="1" customWidth="1"/>
    <col min="9" max="9" width="10.85546875" bestFit="1" customWidth="1"/>
    <col min="10" max="10" width="9.28515625" bestFit="1" customWidth="1"/>
    <col min="11" max="12" width="9.5703125" bestFit="1" customWidth="1"/>
    <col min="13" max="13" width="11.7109375" bestFit="1" customWidth="1"/>
    <col min="14" max="14" width="10.85546875" bestFit="1" customWidth="1"/>
    <col min="15" max="15" width="11.7109375" bestFit="1" customWidth="1"/>
    <col min="16" max="16" width="9.28515625" bestFit="1" customWidth="1"/>
    <col min="17" max="17" width="10.85546875" bestFit="1" customWidth="1"/>
    <col min="18" max="18" width="9.28515625" bestFit="1" customWidth="1"/>
    <col min="19" max="19" width="10.85546875" bestFit="1" customWidth="1"/>
    <col min="20" max="20" width="9.28515625" bestFit="1" customWidth="1"/>
  </cols>
  <sheetData>
    <row r="1" spans="1:20" ht="18.75" x14ac:dyDescent="0.3">
      <c r="A1" s="59" t="s">
        <v>249</v>
      </c>
      <c r="B1" s="59"/>
      <c r="C1" s="59"/>
      <c r="D1" s="59"/>
      <c r="E1" s="59"/>
      <c r="F1" s="59"/>
      <c r="G1" s="59"/>
      <c r="H1" s="59"/>
      <c r="I1" s="59"/>
      <c r="J1" s="59"/>
      <c r="K1" s="59"/>
      <c r="L1" s="59"/>
      <c r="M1" s="59"/>
      <c r="N1" s="59"/>
      <c r="O1" s="59"/>
      <c r="P1" s="59"/>
      <c r="Q1" s="59"/>
      <c r="R1" s="59"/>
      <c r="S1" s="59"/>
      <c r="T1" s="59"/>
    </row>
    <row r="2" spans="1:20" ht="18.75" x14ac:dyDescent="0.25">
      <c r="A2" s="78" t="s">
        <v>171</v>
      </c>
      <c r="B2" s="79"/>
      <c r="C2" s="79"/>
      <c r="D2" s="79"/>
      <c r="E2" s="79"/>
      <c r="F2" s="79"/>
      <c r="G2" s="79"/>
      <c r="H2" s="79"/>
      <c r="I2" s="79"/>
      <c r="J2" s="79"/>
      <c r="K2" s="79"/>
      <c r="L2" s="79"/>
      <c r="M2" s="79"/>
      <c r="N2" s="79"/>
      <c r="O2" s="79"/>
      <c r="P2" s="79"/>
      <c r="Q2" s="79"/>
      <c r="R2" s="79"/>
      <c r="S2" s="79"/>
      <c r="T2" s="79"/>
    </row>
    <row r="3" spans="1:20" ht="16.5" x14ac:dyDescent="0.25">
      <c r="A3" s="80" t="s">
        <v>118</v>
      </c>
      <c r="B3" s="81"/>
      <c r="C3" s="81"/>
      <c r="D3" s="81"/>
      <c r="E3" s="81"/>
      <c r="F3" s="81"/>
      <c r="G3" s="81"/>
      <c r="H3" s="81"/>
      <c r="I3" s="81"/>
      <c r="J3" s="81"/>
      <c r="K3" s="81"/>
      <c r="L3" s="81"/>
      <c r="M3" s="81"/>
      <c r="N3" s="81"/>
      <c r="O3" s="81"/>
      <c r="P3" s="81"/>
      <c r="Q3" s="81"/>
      <c r="R3" s="81"/>
      <c r="S3" s="81"/>
      <c r="T3" s="81"/>
    </row>
    <row r="4" spans="1:20" ht="15.75" x14ac:dyDescent="0.25">
      <c r="A4" s="19"/>
      <c r="B4" s="20"/>
      <c r="C4" s="21"/>
      <c r="D4" s="22"/>
      <c r="E4" s="22"/>
      <c r="F4" s="23"/>
      <c r="G4" s="23"/>
      <c r="H4" s="39" t="s">
        <v>230</v>
      </c>
      <c r="I4" s="39"/>
      <c r="J4" s="39"/>
      <c r="K4" s="39"/>
      <c r="L4" s="39"/>
      <c r="M4" s="39"/>
      <c r="N4" s="39"/>
      <c r="O4" s="39"/>
      <c r="P4" s="39"/>
      <c r="Q4" s="39"/>
      <c r="R4" s="39"/>
      <c r="S4" s="39"/>
      <c r="T4" s="39"/>
    </row>
    <row r="5" spans="1:20" x14ac:dyDescent="0.25">
      <c r="A5" s="40" t="s">
        <v>0</v>
      </c>
      <c r="B5" s="40" t="s">
        <v>172</v>
      </c>
      <c r="C5" s="41" t="s">
        <v>242</v>
      </c>
      <c r="D5" s="37" t="s">
        <v>174</v>
      </c>
      <c r="E5" s="37" t="s">
        <v>175</v>
      </c>
      <c r="F5" s="37"/>
      <c r="G5" s="37"/>
      <c r="H5" s="37"/>
      <c r="I5" s="37"/>
      <c r="J5" s="37"/>
      <c r="K5" s="37"/>
      <c r="L5" s="37"/>
      <c r="M5" s="37"/>
      <c r="N5" s="37"/>
      <c r="O5" s="37"/>
      <c r="P5" s="37"/>
      <c r="Q5" s="37"/>
      <c r="R5" s="37"/>
      <c r="S5" s="37"/>
      <c r="T5" s="41" t="s">
        <v>176</v>
      </c>
    </row>
    <row r="6" spans="1:20" x14ac:dyDescent="0.25">
      <c r="A6" s="40"/>
      <c r="B6" s="40"/>
      <c r="C6" s="41"/>
      <c r="D6" s="37"/>
      <c r="E6" s="37" t="s">
        <v>240</v>
      </c>
      <c r="F6" s="37"/>
      <c r="G6" s="37"/>
      <c r="H6" s="38" t="s">
        <v>241</v>
      </c>
      <c r="I6" s="38"/>
      <c r="J6" s="38"/>
      <c r="K6" s="38"/>
      <c r="L6" s="38"/>
      <c r="M6" s="38"/>
      <c r="N6" s="38"/>
      <c r="O6" s="38"/>
      <c r="P6" s="37" t="s">
        <v>243</v>
      </c>
      <c r="Q6" s="37" t="s">
        <v>244</v>
      </c>
      <c r="R6" s="37" t="s">
        <v>245</v>
      </c>
      <c r="S6" s="37" t="s">
        <v>246</v>
      </c>
      <c r="T6" s="41"/>
    </row>
    <row r="7" spans="1:20" x14ac:dyDescent="0.25">
      <c r="A7" s="40"/>
      <c r="B7" s="40"/>
      <c r="C7" s="41"/>
      <c r="D7" s="37"/>
      <c r="E7" s="37" t="s">
        <v>165</v>
      </c>
      <c r="F7" s="37" t="s">
        <v>132</v>
      </c>
      <c r="G7" s="37"/>
      <c r="H7" s="37" t="s">
        <v>165</v>
      </c>
      <c r="I7" s="37" t="s">
        <v>177</v>
      </c>
      <c r="J7" s="37"/>
      <c r="K7" s="37"/>
      <c r="L7" s="37"/>
      <c r="M7" s="37"/>
      <c r="N7" s="37"/>
      <c r="O7" s="37"/>
      <c r="P7" s="37"/>
      <c r="Q7" s="37"/>
      <c r="R7" s="37"/>
      <c r="S7" s="37"/>
      <c r="T7" s="41"/>
    </row>
    <row r="8" spans="1:20" x14ac:dyDescent="0.25">
      <c r="A8" s="40"/>
      <c r="B8" s="40"/>
      <c r="C8" s="41"/>
      <c r="D8" s="37"/>
      <c r="E8" s="37"/>
      <c r="F8" s="37" t="s">
        <v>178</v>
      </c>
      <c r="G8" s="37" t="s">
        <v>179</v>
      </c>
      <c r="H8" s="37"/>
      <c r="I8" s="37" t="s">
        <v>180</v>
      </c>
      <c r="J8" s="37" t="s">
        <v>181</v>
      </c>
      <c r="K8" s="37" t="s">
        <v>247</v>
      </c>
      <c r="L8" s="37" t="s">
        <v>182</v>
      </c>
      <c r="M8" s="37" t="s">
        <v>183</v>
      </c>
      <c r="N8" s="37" t="s">
        <v>248</v>
      </c>
      <c r="O8" s="37" t="s">
        <v>184</v>
      </c>
      <c r="P8" s="37"/>
      <c r="Q8" s="37"/>
      <c r="R8" s="37"/>
      <c r="S8" s="37"/>
      <c r="T8" s="41"/>
    </row>
    <row r="9" spans="1:20" x14ac:dyDescent="0.25">
      <c r="A9" s="40"/>
      <c r="B9" s="40"/>
      <c r="C9" s="41"/>
      <c r="D9" s="37"/>
      <c r="E9" s="37"/>
      <c r="F9" s="37"/>
      <c r="G9" s="37"/>
      <c r="H9" s="37"/>
      <c r="I9" s="37"/>
      <c r="J9" s="37"/>
      <c r="K9" s="37"/>
      <c r="L9" s="37"/>
      <c r="M9" s="37"/>
      <c r="N9" s="37"/>
      <c r="O9" s="37"/>
      <c r="P9" s="37"/>
      <c r="Q9" s="37"/>
      <c r="R9" s="37"/>
      <c r="S9" s="37"/>
      <c r="T9" s="41"/>
    </row>
    <row r="10" spans="1:20" ht="5.25" customHeight="1" x14ac:dyDescent="0.25">
      <c r="A10" s="40"/>
      <c r="B10" s="40"/>
      <c r="C10" s="41"/>
      <c r="D10" s="37"/>
      <c r="E10" s="37"/>
      <c r="F10" s="37"/>
      <c r="G10" s="37"/>
      <c r="H10" s="37"/>
      <c r="I10" s="37"/>
      <c r="J10" s="37"/>
      <c r="K10" s="37"/>
      <c r="L10" s="37"/>
      <c r="M10" s="37"/>
      <c r="N10" s="37"/>
      <c r="O10" s="37"/>
      <c r="P10" s="37"/>
      <c r="Q10" s="37"/>
      <c r="R10" s="37"/>
      <c r="S10" s="37"/>
      <c r="T10" s="41"/>
    </row>
    <row r="11" spans="1:20" x14ac:dyDescent="0.25">
      <c r="A11" s="66" t="s">
        <v>7</v>
      </c>
      <c r="B11" s="66" t="s">
        <v>8</v>
      </c>
      <c r="C11" s="66">
        <v>1</v>
      </c>
      <c r="D11" s="66">
        <v>2</v>
      </c>
      <c r="E11" s="66">
        <v>3</v>
      </c>
      <c r="F11" s="66">
        <v>4</v>
      </c>
      <c r="G11" s="66">
        <v>5</v>
      </c>
      <c r="H11" s="66">
        <v>6</v>
      </c>
      <c r="I11" s="66">
        <v>7</v>
      </c>
      <c r="J11" s="66">
        <v>8</v>
      </c>
      <c r="K11" s="66">
        <v>9</v>
      </c>
      <c r="L11" s="66">
        <v>10</v>
      </c>
      <c r="M11" s="66">
        <v>11</v>
      </c>
      <c r="N11" s="66">
        <v>12</v>
      </c>
      <c r="O11" s="66">
        <v>13</v>
      </c>
      <c r="P11" s="66">
        <v>14</v>
      </c>
      <c r="Q11" s="66">
        <v>15</v>
      </c>
      <c r="R11" s="66">
        <v>16</v>
      </c>
      <c r="S11" s="66">
        <v>16</v>
      </c>
      <c r="T11" s="66">
        <v>17</v>
      </c>
    </row>
    <row r="12" spans="1:20" x14ac:dyDescent="0.25">
      <c r="A12" s="82">
        <v>1</v>
      </c>
      <c r="B12" s="71" t="s">
        <v>185</v>
      </c>
      <c r="C12" s="83">
        <v>4608200000</v>
      </c>
      <c r="D12" s="83">
        <f t="shared" ref="D12:D23" si="0">SUM(E12,H12,P12:S12)</f>
        <v>6064932800</v>
      </c>
      <c r="E12" s="83">
        <f>SUM(F12:G12)</f>
        <v>0</v>
      </c>
      <c r="F12" s="84"/>
      <c r="G12" s="84"/>
      <c r="H12" s="83">
        <f>SUM(I12:O12)</f>
        <v>4876580800</v>
      </c>
      <c r="I12" s="84">
        <v>740773600</v>
      </c>
      <c r="J12" s="84"/>
      <c r="K12" s="84">
        <v>67392000</v>
      </c>
      <c r="L12" s="84">
        <v>126480000</v>
      </c>
      <c r="M12" s="84">
        <v>0</v>
      </c>
      <c r="N12" s="84">
        <v>210830000</v>
      </c>
      <c r="O12" s="84">
        <v>3731105200</v>
      </c>
      <c r="P12" s="83">
        <v>1224000</v>
      </c>
      <c r="Q12" s="83">
        <v>925329700</v>
      </c>
      <c r="R12" s="83"/>
      <c r="S12" s="83">
        <v>261798300</v>
      </c>
      <c r="T12" s="85">
        <f>D12/C12*100</f>
        <v>131.61175296211104</v>
      </c>
    </row>
    <row r="13" spans="1:20" x14ac:dyDescent="0.25">
      <c r="A13" s="82">
        <v>2</v>
      </c>
      <c r="B13" s="71" t="s">
        <v>186</v>
      </c>
      <c r="C13" s="83">
        <v>4287500000</v>
      </c>
      <c r="D13" s="83">
        <f t="shared" si="0"/>
        <v>6491366400</v>
      </c>
      <c r="E13" s="83">
        <f t="shared" ref="E13:E22" si="1">SUM(F13:G13)</f>
        <v>0</v>
      </c>
      <c r="F13" s="84"/>
      <c r="G13" s="84"/>
      <c r="H13" s="83">
        <f t="shared" ref="H13:H22" si="2">SUM(I13:O13)</f>
        <v>5668129800</v>
      </c>
      <c r="I13" s="84">
        <v>722988400</v>
      </c>
      <c r="J13" s="84"/>
      <c r="K13" s="84">
        <v>51840000</v>
      </c>
      <c r="L13" s="84">
        <v>46960000</v>
      </c>
      <c r="M13" s="84">
        <v>0</v>
      </c>
      <c r="N13" s="84">
        <v>206246800</v>
      </c>
      <c r="O13" s="84">
        <v>4640094600</v>
      </c>
      <c r="P13" s="83">
        <v>2463000</v>
      </c>
      <c r="Q13" s="83"/>
      <c r="R13" s="83"/>
      <c r="S13" s="83">
        <v>820773600</v>
      </c>
      <c r="T13" s="85">
        <f t="shared" ref="T13:T23" si="3">D13/C13*100</f>
        <v>151.40213177842566</v>
      </c>
    </row>
    <row r="14" spans="1:20" x14ac:dyDescent="0.25">
      <c r="A14" s="82">
        <v>3</v>
      </c>
      <c r="B14" s="71" t="s">
        <v>187</v>
      </c>
      <c r="C14" s="83">
        <v>4745700000.000001</v>
      </c>
      <c r="D14" s="83">
        <f t="shared" si="0"/>
        <v>7959728400</v>
      </c>
      <c r="E14" s="83">
        <f t="shared" si="1"/>
        <v>0</v>
      </c>
      <c r="F14" s="84"/>
      <c r="G14" s="84"/>
      <c r="H14" s="83">
        <f t="shared" si="2"/>
        <v>5876182300</v>
      </c>
      <c r="I14" s="84">
        <v>885337000</v>
      </c>
      <c r="J14" s="84"/>
      <c r="K14" s="84">
        <v>75495000</v>
      </c>
      <c r="L14" s="84">
        <v>174212000</v>
      </c>
      <c r="M14" s="84">
        <v>0</v>
      </c>
      <c r="N14" s="84">
        <v>447756600</v>
      </c>
      <c r="O14" s="84">
        <v>4293381700</v>
      </c>
      <c r="P14" s="83"/>
      <c r="Q14" s="83">
        <v>65834000</v>
      </c>
      <c r="R14" s="83"/>
      <c r="S14" s="83">
        <v>2017712100</v>
      </c>
      <c r="T14" s="85">
        <f t="shared" si="3"/>
        <v>167.72506479549904</v>
      </c>
    </row>
    <row r="15" spans="1:20" x14ac:dyDescent="0.25">
      <c r="A15" s="82">
        <v>4</v>
      </c>
      <c r="B15" s="71" t="s">
        <v>188</v>
      </c>
      <c r="C15" s="83">
        <v>4247700000</v>
      </c>
      <c r="D15" s="83">
        <f t="shared" si="0"/>
        <v>6974023900</v>
      </c>
      <c r="E15" s="83">
        <f t="shared" si="1"/>
        <v>0</v>
      </c>
      <c r="F15" s="84"/>
      <c r="G15" s="84"/>
      <c r="H15" s="83">
        <f t="shared" si="2"/>
        <v>6826607010</v>
      </c>
      <c r="I15" s="84">
        <v>754154500</v>
      </c>
      <c r="J15" s="84"/>
      <c r="K15" s="84">
        <v>55987200</v>
      </c>
      <c r="L15" s="84">
        <v>82000000</v>
      </c>
      <c r="M15" s="84">
        <v>1939608000</v>
      </c>
      <c r="N15" s="84">
        <v>660083200</v>
      </c>
      <c r="O15" s="84">
        <v>3334774110</v>
      </c>
      <c r="P15" s="83">
        <v>1468000</v>
      </c>
      <c r="Q15" s="83">
        <v>25198890</v>
      </c>
      <c r="R15" s="83"/>
      <c r="S15" s="83">
        <v>120750000</v>
      </c>
      <c r="T15" s="85">
        <f t="shared" si="3"/>
        <v>164.18353226451961</v>
      </c>
    </row>
    <row r="16" spans="1:20" x14ac:dyDescent="0.25">
      <c r="A16" s="82">
        <v>5</v>
      </c>
      <c r="B16" s="71" t="s">
        <v>189</v>
      </c>
      <c r="C16" s="83">
        <v>5175800000</v>
      </c>
      <c r="D16" s="83">
        <f t="shared" si="0"/>
        <v>6044271700</v>
      </c>
      <c r="E16" s="83">
        <f t="shared" si="1"/>
        <v>0</v>
      </c>
      <c r="F16" s="84"/>
      <c r="G16" s="84"/>
      <c r="H16" s="83">
        <f t="shared" si="2"/>
        <v>5764768700</v>
      </c>
      <c r="I16" s="84">
        <v>791472500</v>
      </c>
      <c r="J16" s="84"/>
      <c r="K16" s="84">
        <v>64636800</v>
      </c>
      <c r="L16" s="84">
        <v>25000000</v>
      </c>
      <c r="M16" s="84">
        <v>0</v>
      </c>
      <c r="N16" s="84">
        <v>661880000</v>
      </c>
      <c r="O16" s="84">
        <v>4221779400</v>
      </c>
      <c r="P16" s="83"/>
      <c r="Q16" s="83"/>
      <c r="R16" s="83"/>
      <c r="S16" s="83">
        <v>279503000</v>
      </c>
      <c r="T16" s="85">
        <f t="shared" si="3"/>
        <v>116.77946790834268</v>
      </c>
    </row>
    <row r="17" spans="1:20" x14ac:dyDescent="0.25">
      <c r="A17" s="82">
        <v>6</v>
      </c>
      <c r="B17" s="71" t="s">
        <v>190</v>
      </c>
      <c r="C17" s="83">
        <v>6409400000.000001</v>
      </c>
      <c r="D17" s="83">
        <f t="shared" si="0"/>
        <v>8855555577</v>
      </c>
      <c r="E17" s="83">
        <f t="shared" si="1"/>
        <v>0</v>
      </c>
      <c r="F17" s="84"/>
      <c r="G17" s="84"/>
      <c r="H17" s="83">
        <f t="shared" si="2"/>
        <v>7698305677</v>
      </c>
      <c r="I17" s="84">
        <v>997206193</v>
      </c>
      <c r="J17" s="84"/>
      <c r="K17" s="84">
        <v>121791000</v>
      </c>
      <c r="L17" s="84">
        <v>66740000</v>
      </c>
      <c r="M17" s="84">
        <v>217951000</v>
      </c>
      <c r="N17" s="84">
        <v>928509100</v>
      </c>
      <c r="O17" s="84">
        <v>5366108384</v>
      </c>
      <c r="P17" s="83"/>
      <c r="Q17" s="83">
        <v>70410600</v>
      </c>
      <c r="R17" s="83"/>
      <c r="S17" s="83">
        <v>1086839300</v>
      </c>
      <c r="T17" s="85">
        <f t="shared" si="3"/>
        <v>138.16512586201515</v>
      </c>
    </row>
    <row r="18" spans="1:20" x14ac:dyDescent="0.25">
      <c r="A18" s="82">
        <v>7</v>
      </c>
      <c r="B18" s="71" t="s">
        <v>191</v>
      </c>
      <c r="C18" s="83">
        <v>5380700000</v>
      </c>
      <c r="D18" s="83">
        <f t="shared" si="0"/>
        <v>5988130400</v>
      </c>
      <c r="E18" s="83">
        <f t="shared" si="1"/>
        <v>0</v>
      </c>
      <c r="F18" s="84"/>
      <c r="G18" s="84"/>
      <c r="H18" s="83">
        <f>SUM(I18:O18)</f>
        <v>5848284700</v>
      </c>
      <c r="I18" s="84">
        <v>899678300</v>
      </c>
      <c r="J18" s="84"/>
      <c r="K18" s="84">
        <v>115381000</v>
      </c>
      <c r="L18" s="84">
        <v>20000000</v>
      </c>
      <c r="M18" s="84">
        <v>243488000</v>
      </c>
      <c r="N18" s="84">
        <v>423412000</v>
      </c>
      <c r="O18" s="84">
        <v>4146325400</v>
      </c>
      <c r="P18" s="83">
        <v>71250000</v>
      </c>
      <c r="Q18" s="83"/>
      <c r="R18" s="83"/>
      <c r="S18" s="83">
        <v>68595700</v>
      </c>
      <c r="T18" s="85">
        <f t="shared" si="3"/>
        <v>111.28905904436226</v>
      </c>
    </row>
    <row r="19" spans="1:20" x14ac:dyDescent="0.25">
      <c r="A19" s="82">
        <v>8</v>
      </c>
      <c r="B19" s="71" t="s">
        <v>192</v>
      </c>
      <c r="C19" s="83">
        <v>4507200000.000001</v>
      </c>
      <c r="D19" s="83">
        <f t="shared" si="0"/>
        <v>6318434587</v>
      </c>
      <c r="E19" s="83">
        <f t="shared" si="1"/>
        <v>0</v>
      </c>
      <c r="F19" s="84"/>
      <c r="G19" s="84"/>
      <c r="H19" s="83">
        <f t="shared" si="2"/>
        <v>5625954700</v>
      </c>
      <c r="I19" s="84">
        <v>696542200</v>
      </c>
      <c r="J19" s="84"/>
      <c r="K19" s="84">
        <v>59184200</v>
      </c>
      <c r="L19" s="84">
        <v>148000000</v>
      </c>
      <c r="M19" s="84">
        <v>252854000</v>
      </c>
      <c r="N19" s="84">
        <v>332083800</v>
      </c>
      <c r="O19" s="84">
        <v>4137290500</v>
      </c>
      <c r="P19" s="83"/>
      <c r="Q19" s="83"/>
      <c r="R19" s="83"/>
      <c r="S19" s="83">
        <v>692479887</v>
      </c>
      <c r="T19" s="85">
        <f t="shared" si="3"/>
        <v>140.18536091143056</v>
      </c>
    </row>
    <row r="20" spans="1:20" x14ac:dyDescent="0.25">
      <c r="A20" s="82">
        <v>9</v>
      </c>
      <c r="B20" s="71" t="s">
        <v>193</v>
      </c>
      <c r="C20" s="83">
        <v>4902300000</v>
      </c>
      <c r="D20" s="83">
        <f t="shared" si="0"/>
        <v>6336539600</v>
      </c>
      <c r="E20" s="83">
        <f t="shared" si="1"/>
        <v>0</v>
      </c>
      <c r="F20" s="84"/>
      <c r="G20" s="84"/>
      <c r="H20" s="83">
        <f t="shared" si="2"/>
        <v>6316440700</v>
      </c>
      <c r="I20" s="84">
        <v>553126300</v>
      </c>
      <c r="J20" s="84"/>
      <c r="K20" s="84">
        <v>90601600</v>
      </c>
      <c r="L20" s="84">
        <v>22000000</v>
      </c>
      <c r="M20" s="84">
        <v>272137000</v>
      </c>
      <c r="N20" s="84">
        <v>563674400</v>
      </c>
      <c r="O20" s="84">
        <v>4814901400</v>
      </c>
      <c r="P20" s="83"/>
      <c r="Q20" s="83"/>
      <c r="R20" s="83"/>
      <c r="S20" s="83">
        <v>20098900</v>
      </c>
      <c r="T20" s="85">
        <f t="shared" si="3"/>
        <v>129.25646329274014</v>
      </c>
    </row>
    <row r="21" spans="1:20" x14ac:dyDescent="0.25">
      <c r="A21" s="82">
        <v>10</v>
      </c>
      <c r="B21" s="71" t="s">
        <v>194</v>
      </c>
      <c r="C21" s="83">
        <v>5359400000</v>
      </c>
      <c r="D21" s="83">
        <f t="shared" si="0"/>
        <v>9595792668</v>
      </c>
      <c r="E21" s="83">
        <f t="shared" si="1"/>
        <v>0</v>
      </c>
      <c r="F21" s="84"/>
      <c r="G21" s="84"/>
      <c r="H21" s="83">
        <f t="shared" si="2"/>
        <v>9578124193</v>
      </c>
      <c r="I21" s="84">
        <v>221525000</v>
      </c>
      <c r="J21" s="84"/>
      <c r="K21" s="84"/>
      <c r="L21" s="84">
        <v>32000000</v>
      </c>
      <c r="M21" s="84">
        <v>3220580000</v>
      </c>
      <c r="N21" s="84">
        <v>1130399800</v>
      </c>
      <c r="O21" s="84">
        <v>4973619393</v>
      </c>
      <c r="P21" s="83"/>
      <c r="Q21" s="83"/>
      <c r="R21" s="83"/>
      <c r="S21" s="83">
        <v>17668475</v>
      </c>
      <c r="T21" s="85">
        <f t="shared" si="3"/>
        <v>179.04602507743402</v>
      </c>
    </row>
    <row r="22" spans="1:20" x14ac:dyDescent="0.25">
      <c r="A22" s="82">
        <v>11</v>
      </c>
      <c r="B22" s="71" t="s">
        <v>195</v>
      </c>
      <c r="C22" s="83">
        <v>5896600000</v>
      </c>
      <c r="D22" s="83">
        <f t="shared" si="0"/>
        <v>16711847148</v>
      </c>
      <c r="E22" s="83">
        <f t="shared" si="1"/>
        <v>0</v>
      </c>
      <c r="F22" s="84"/>
      <c r="G22" s="84"/>
      <c r="H22" s="83">
        <f t="shared" si="2"/>
        <v>16612160693</v>
      </c>
      <c r="I22" s="84">
        <v>1187285100</v>
      </c>
      <c r="J22" s="84"/>
      <c r="K22" s="84">
        <v>122726000</v>
      </c>
      <c r="L22" s="84">
        <v>39783000</v>
      </c>
      <c r="M22" s="84">
        <v>10021461500</v>
      </c>
      <c r="N22" s="84">
        <v>348439000</v>
      </c>
      <c r="O22" s="84">
        <v>4892466093</v>
      </c>
      <c r="P22" s="83"/>
      <c r="Q22" s="83"/>
      <c r="R22" s="83"/>
      <c r="S22" s="83">
        <v>99686455</v>
      </c>
      <c r="T22" s="85">
        <f t="shared" si="3"/>
        <v>283.41497045755182</v>
      </c>
    </row>
    <row r="23" spans="1:20" x14ac:dyDescent="0.25">
      <c r="A23" s="82">
        <v>12</v>
      </c>
      <c r="B23" s="71" t="s">
        <v>196</v>
      </c>
      <c r="C23" s="83">
        <v>5469200000.000001</v>
      </c>
      <c r="D23" s="83">
        <f t="shared" si="0"/>
        <v>7398593200</v>
      </c>
      <c r="E23" s="83">
        <f>SUM(F23:G23)</f>
        <v>0</v>
      </c>
      <c r="F23" s="84"/>
      <c r="G23" s="84"/>
      <c r="H23" s="83">
        <f>SUM(I23:O23)</f>
        <v>7352931400</v>
      </c>
      <c r="I23" s="84">
        <v>899907200</v>
      </c>
      <c r="J23" s="84">
        <v>11676000</v>
      </c>
      <c r="K23" s="84">
        <v>126231000</v>
      </c>
      <c r="L23" s="84">
        <v>73768000</v>
      </c>
      <c r="M23" s="84">
        <v>569204000</v>
      </c>
      <c r="N23" s="84">
        <v>1268717600</v>
      </c>
      <c r="O23" s="84">
        <v>4403427600</v>
      </c>
      <c r="P23" s="83"/>
      <c r="Q23" s="83"/>
      <c r="R23" s="83"/>
      <c r="S23" s="83">
        <v>45661800</v>
      </c>
      <c r="T23" s="85">
        <f t="shared" si="3"/>
        <v>135.27742997147661</v>
      </c>
    </row>
    <row r="24" spans="1:20" x14ac:dyDescent="0.25">
      <c r="A24" s="86" t="s">
        <v>197</v>
      </c>
      <c r="B24" s="86"/>
      <c r="C24" s="83">
        <f>SUM(C12:C23)</f>
        <v>60989700000</v>
      </c>
      <c r="D24" s="83">
        <f>SUM(D12:D23)</f>
        <v>94739216380</v>
      </c>
      <c r="E24" s="83">
        <f>SUM(E12:E23)</f>
        <v>0</v>
      </c>
      <c r="F24" s="83">
        <f t="shared" ref="F24:S24" si="4">SUM(F12:F23)</f>
        <v>0</v>
      </c>
      <c r="G24" s="83">
        <f t="shared" si="4"/>
        <v>0</v>
      </c>
      <c r="H24" s="83">
        <f t="shared" si="4"/>
        <v>88044470673</v>
      </c>
      <c r="I24" s="83">
        <f t="shared" si="4"/>
        <v>9349996293</v>
      </c>
      <c r="J24" s="83">
        <f t="shared" si="4"/>
        <v>11676000</v>
      </c>
      <c r="K24" s="83">
        <f t="shared" si="4"/>
        <v>951265800</v>
      </c>
      <c r="L24" s="83">
        <f t="shared" si="4"/>
        <v>856943000</v>
      </c>
      <c r="M24" s="83">
        <f t="shared" si="4"/>
        <v>16737283500</v>
      </c>
      <c r="N24" s="83">
        <f t="shared" si="4"/>
        <v>7182032300</v>
      </c>
      <c r="O24" s="83">
        <f t="shared" si="4"/>
        <v>52955273780</v>
      </c>
      <c r="P24" s="83">
        <f t="shared" si="4"/>
        <v>76405000</v>
      </c>
      <c r="Q24" s="83">
        <f t="shared" si="4"/>
        <v>1086773190</v>
      </c>
      <c r="R24" s="83">
        <f t="shared" si="4"/>
        <v>0</v>
      </c>
      <c r="S24" s="83">
        <f t="shared" si="4"/>
        <v>5531567517</v>
      </c>
      <c r="T24" s="87">
        <f>D24/C24*100</f>
        <v>155.33641972333035</v>
      </c>
    </row>
  </sheetData>
  <mergeCells count="30">
    <mergeCell ref="A1:T1"/>
    <mergeCell ref="A2:T2"/>
    <mergeCell ref="A3:T3"/>
    <mergeCell ref="H4:T4"/>
    <mergeCell ref="A5:A10"/>
    <mergeCell ref="B5:B10"/>
    <mergeCell ref="C5:C10"/>
    <mergeCell ref="D5:D10"/>
    <mergeCell ref="E5:S5"/>
    <mergeCell ref="T5:T10"/>
    <mergeCell ref="E6:G6"/>
    <mergeCell ref="H6:O6"/>
    <mergeCell ref="P6:P10"/>
    <mergeCell ref="Q6:Q10"/>
    <mergeCell ref="R6:R10"/>
    <mergeCell ref="S6:S10"/>
    <mergeCell ref="H7:H10"/>
    <mergeCell ref="I7:O7"/>
    <mergeCell ref="N8:N10"/>
    <mergeCell ref="O8:O10"/>
    <mergeCell ref="A24:B24"/>
    <mergeCell ref="G8:G10"/>
    <mergeCell ref="I8:I10"/>
    <mergeCell ref="J8:J10"/>
    <mergeCell ref="K8:K10"/>
    <mergeCell ref="L8:L10"/>
    <mergeCell ref="M8:M10"/>
    <mergeCell ref="E7:E10"/>
    <mergeCell ref="F7:G7"/>
    <mergeCell ref="F8:F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Normal="100" workbookViewId="0">
      <selection activeCell="B5" sqref="B5:B10"/>
    </sheetView>
  </sheetViews>
  <sheetFormatPr defaultRowHeight="15" x14ac:dyDescent="0.25"/>
  <cols>
    <col min="1" max="1" width="5.5703125" customWidth="1"/>
    <col min="2" max="2" width="19.5703125" customWidth="1"/>
    <col min="3" max="3" width="13.5703125" customWidth="1"/>
    <col min="4" max="4" width="13.28515625" customWidth="1"/>
    <col min="5" max="5" width="7.42578125" customWidth="1"/>
    <col min="7" max="7" width="13.140625" customWidth="1"/>
    <col min="8" max="8" width="13.42578125" customWidth="1"/>
    <col min="9" max="9" width="13.28515625" customWidth="1"/>
  </cols>
  <sheetData>
    <row r="1" spans="1:11" ht="18.75" x14ac:dyDescent="0.3">
      <c r="A1" s="59" t="s">
        <v>251</v>
      </c>
      <c r="B1" s="59"/>
      <c r="C1" s="59"/>
      <c r="D1" s="59"/>
      <c r="E1" s="59"/>
      <c r="F1" s="59"/>
      <c r="G1" s="59"/>
      <c r="H1" s="59"/>
      <c r="I1" s="59"/>
      <c r="J1" s="59"/>
      <c r="K1" s="59"/>
    </row>
    <row r="2" spans="1:11" ht="18.75" x14ac:dyDescent="0.25">
      <c r="A2" s="78" t="s">
        <v>198</v>
      </c>
      <c r="B2" s="79"/>
      <c r="C2" s="79"/>
      <c r="D2" s="79"/>
      <c r="E2" s="79"/>
      <c r="F2" s="79"/>
      <c r="G2" s="79"/>
      <c r="H2" s="79"/>
      <c r="I2" s="79"/>
      <c r="J2" s="79"/>
      <c r="K2" s="79"/>
    </row>
    <row r="3" spans="1:11" ht="16.5" x14ac:dyDescent="0.25">
      <c r="A3" s="80" t="s">
        <v>118</v>
      </c>
      <c r="B3" s="81"/>
      <c r="C3" s="81"/>
      <c r="D3" s="81"/>
      <c r="E3" s="81"/>
      <c r="F3" s="81"/>
      <c r="G3" s="81"/>
      <c r="H3" s="81"/>
      <c r="I3" s="81"/>
      <c r="J3" s="81"/>
      <c r="K3" s="81"/>
    </row>
    <row r="4" spans="1:11" x14ac:dyDescent="0.25">
      <c r="A4" s="26"/>
      <c r="B4" s="27"/>
      <c r="C4" s="28"/>
      <c r="D4" s="29"/>
      <c r="E4" s="29"/>
      <c r="F4" s="29"/>
      <c r="G4" s="28"/>
      <c r="H4" s="39" t="s">
        <v>250</v>
      </c>
      <c r="I4" s="39"/>
      <c r="J4" s="39"/>
      <c r="K4" s="39"/>
    </row>
    <row r="5" spans="1:11" x14ac:dyDescent="0.25">
      <c r="A5" s="88" t="s">
        <v>0</v>
      </c>
      <c r="B5" s="34" t="s">
        <v>172</v>
      </c>
      <c r="C5" s="89" t="s">
        <v>173</v>
      </c>
      <c r="D5" s="89"/>
      <c r="E5" s="89"/>
      <c r="F5" s="89"/>
      <c r="G5" s="89" t="s">
        <v>174</v>
      </c>
      <c r="H5" s="89"/>
      <c r="I5" s="89"/>
      <c r="J5" s="89"/>
      <c r="K5" s="90" t="s">
        <v>199</v>
      </c>
    </row>
    <row r="6" spans="1:11" x14ac:dyDescent="0.25">
      <c r="A6" s="88"/>
      <c r="B6" s="34"/>
      <c r="C6" s="89" t="s">
        <v>165</v>
      </c>
      <c r="D6" s="89" t="s">
        <v>175</v>
      </c>
      <c r="E6" s="89"/>
      <c r="F6" s="89"/>
      <c r="G6" s="89" t="s">
        <v>165</v>
      </c>
      <c r="H6" s="89" t="s">
        <v>175</v>
      </c>
      <c r="I6" s="89"/>
      <c r="J6" s="89"/>
      <c r="K6" s="90"/>
    </row>
    <row r="7" spans="1:11" x14ac:dyDescent="0.25">
      <c r="A7" s="88"/>
      <c r="B7" s="34"/>
      <c r="C7" s="89"/>
      <c r="D7" s="90" t="s">
        <v>200</v>
      </c>
      <c r="E7" s="89" t="s">
        <v>201</v>
      </c>
      <c r="F7" s="89"/>
      <c r="G7" s="89"/>
      <c r="H7" s="90" t="s">
        <v>202</v>
      </c>
      <c r="I7" s="89" t="s">
        <v>201</v>
      </c>
      <c r="J7" s="89"/>
      <c r="K7" s="90"/>
    </row>
    <row r="8" spans="1:11" x14ac:dyDescent="0.25">
      <c r="A8" s="88"/>
      <c r="B8" s="34"/>
      <c r="C8" s="89"/>
      <c r="D8" s="89"/>
      <c r="E8" s="89" t="s">
        <v>165</v>
      </c>
      <c r="F8" s="90" t="s">
        <v>203</v>
      </c>
      <c r="G8" s="89"/>
      <c r="H8" s="89"/>
      <c r="I8" s="89" t="s">
        <v>165</v>
      </c>
      <c r="J8" s="90" t="s">
        <v>203</v>
      </c>
      <c r="K8" s="90"/>
    </row>
    <row r="9" spans="1:11" x14ac:dyDescent="0.25">
      <c r="A9" s="88"/>
      <c r="B9" s="34"/>
      <c r="C9" s="89"/>
      <c r="D9" s="89"/>
      <c r="E9" s="89"/>
      <c r="F9" s="90"/>
      <c r="G9" s="89"/>
      <c r="H9" s="89"/>
      <c r="I9" s="89"/>
      <c r="J9" s="90"/>
      <c r="K9" s="90"/>
    </row>
    <row r="10" spans="1:11" ht="7.5" customHeight="1" x14ac:dyDescent="0.25">
      <c r="A10" s="88"/>
      <c r="B10" s="34"/>
      <c r="C10" s="89"/>
      <c r="D10" s="89"/>
      <c r="E10" s="89"/>
      <c r="F10" s="90"/>
      <c r="G10" s="89"/>
      <c r="H10" s="89"/>
      <c r="I10" s="89"/>
      <c r="J10" s="90"/>
      <c r="K10" s="90"/>
    </row>
    <row r="11" spans="1:11" x14ac:dyDescent="0.25">
      <c r="A11" s="91" t="s">
        <v>7</v>
      </c>
      <c r="B11" s="92" t="s">
        <v>8</v>
      </c>
      <c r="C11" s="91">
        <v>1</v>
      </c>
      <c r="D11" s="91">
        <v>2</v>
      </c>
      <c r="E11" s="91">
        <v>3</v>
      </c>
      <c r="F11" s="91">
        <v>4</v>
      </c>
      <c r="G11" s="91">
        <v>5</v>
      </c>
      <c r="H11" s="91">
        <v>6</v>
      </c>
      <c r="I11" s="91">
        <v>7</v>
      </c>
      <c r="J11" s="91">
        <v>8</v>
      </c>
      <c r="K11" s="91">
        <v>9</v>
      </c>
    </row>
    <row r="12" spans="1:11" x14ac:dyDescent="0.25">
      <c r="A12" s="95">
        <v>1</v>
      </c>
      <c r="B12" s="96" t="s">
        <v>185</v>
      </c>
      <c r="C12" s="93">
        <f>SUM(D12:F12)</f>
        <v>1524699999.9999998</v>
      </c>
      <c r="D12" s="97">
        <v>1524699999.9999998</v>
      </c>
      <c r="E12" s="98"/>
      <c r="F12" s="98"/>
      <c r="G12" s="93">
        <f>SUM(H12:I12)</f>
        <v>1825204999.9999998</v>
      </c>
      <c r="H12" s="98">
        <v>1514804999.9999998</v>
      </c>
      <c r="I12" s="98">
        <v>310400000</v>
      </c>
      <c r="J12" s="98"/>
      <c r="K12" s="99">
        <f>G12/C12*100</f>
        <v>119.70912310618482</v>
      </c>
    </row>
    <row r="13" spans="1:11" x14ac:dyDescent="0.25">
      <c r="A13" s="95">
        <v>2</v>
      </c>
      <c r="B13" s="96" t="s">
        <v>186</v>
      </c>
      <c r="C13" s="93">
        <f t="shared" ref="C13:C23" si="0">SUM(D13:F13)</f>
        <v>2514500000</v>
      </c>
      <c r="D13" s="97">
        <v>2514500000</v>
      </c>
      <c r="E13" s="98"/>
      <c r="F13" s="98"/>
      <c r="G13" s="93">
        <f t="shared" ref="G13:G23" si="1">SUM(H13:I13)</f>
        <v>3825365000</v>
      </c>
      <c r="H13" s="98">
        <v>2502753000</v>
      </c>
      <c r="I13" s="98">
        <v>1322612000</v>
      </c>
      <c r="J13" s="98"/>
      <c r="K13" s="99">
        <f t="shared" ref="K13:K23" si="2">G13/C13*100</f>
        <v>152.13223304831976</v>
      </c>
    </row>
    <row r="14" spans="1:11" x14ac:dyDescent="0.25">
      <c r="A14" s="95">
        <v>3</v>
      </c>
      <c r="B14" s="96" t="s">
        <v>187</v>
      </c>
      <c r="C14" s="93">
        <f t="shared" si="0"/>
        <v>2775400000.0000005</v>
      </c>
      <c r="D14" s="97">
        <v>2775400000.0000005</v>
      </c>
      <c r="E14" s="98"/>
      <c r="F14" s="98"/>
      <c r="G14" s="93">
        <f t="shared" si="1"/>
        <v>3290226000.0000005</v>
      </c>
      <c r="H14" s="98">
        <v>2723526000.0000005</v>
      </c>
      <c r="I14" s="98">
        <v>566700000</v>
      </c>
      <c r="J14" s="98"/>
      <c r="K14" s="99">
        <f t="shared" si="2"/>
        <v>118.54961446998631</v>
      </c>
    </row>
    <row r="15" spans="1:11" x14ac:dyDescent="0.25">
      <c r="A15" s="95">
        <v>4</v>
      </c>
      <c r="B15" s="96" t="s">
        <v>188</v>
      </c>
      <c r="C15" s="93">
        <f t="shared" si="0"/>
        <v>2555200000</v>
      </c>
      <c r="D15" s="97">
        <v>2555200000</v>
      </c>
      <c r="E15" s="98"/>
      <c r="F15" s="98"/>
      <c r="G15" s="93">
        <f t="shared" si="1"/>
        <v>6272892000</v>
      </c>
      <c r="H15" s="98">
        <v>2543707000</v>
      </c>
      <c r="I15" s="98">
        <v>3729185000</v>
      </c>
      <c r="J15" s="98"/>
      <c r="K15" s="99">
        <f t="shared" si="2"/>
        <v>245.49514715090797</v>
      </c>
    </row>
    <row r="16" spans="1:11" x14ac:dyDescent="0.25">
      <c r="A16" s="95">
        <v>5</v>
      </c>
      <c r="B16" s="96" t="s">
        <v>189</v>
      </c>
      <c r="C16" s="93">
        <f t="shared" si="0"/>
        <v>4794300000</v>
      </c>
      <c r="D16" s="97">
        <v>4794300000</v>
      </c>
      <c r="E16" s="98"/>
      <c r="F16" s="98"/>
      <c r="G16" s="93">
        <f t="shared" si="1"/>
        <v>5243098000</v>
      </c>
      <c r="H16" s="98">
        <v>4643804000</v>
      </c>
      <c r="I16" s="98">
        <v>599294000</v>
      </c>
      <c r="J16" s="98"/>
      <c r="K16" s="99">
        <f t="shared" si="2"/>
        <v>109.36107460943202</v>
      </c>
    </row>
    <row r="17" spans="1:11" x14ac:dyDescent="0.25">
      <c r="A17" s="95">
        <v>6</v>
      </c>
      <c r="B17" s="96" t="s">
        <v>190</v>
      </c>
      <c r="C17" s="93">
        <f t="shared" si="0"/>
        <v>4629800000.000001</v>
      </c>
      <c r="D17" s="97">
        <v>4629800000.000001</v>
      </c>
      <c r="E17" s="98"/>
      <c r="F17" s="98"/>
      <c r="G17" s="93">
        <f t="shared" si="1"/>
        <v>5770814000.000001</v>
      </c>
      <c r="H17" s="98">
        <v>4403858000.000001</v>
      </c>
      <c r="I17" s="98">
        <v>1366956000</v>
      </c>
      <c r="J17" s="98"/>
      <c r="K17" s="99">
        <f t="shared" si="2"/>
        <v>124.64499546416693</v>
      </c>
    </row>
    <row r="18" spans="1:11" x14ac:dyDescent="0.25">
      <c r="A18" s="95">
        <v>7</v>
      </c>
      <c r="B18" s="96" t="s">
        <v>191</v>
      </c>
      <c r="C18" s="93">
        <f t="shared" si="0"/>
        <v>5199200000</v>
      </c>
      <c r="D18" s="97">
        <v>5199200000</v>
      </c>
      <c r="E18" s="98"/>
      <c r="F18" s="98"/>
      <c r="G18" s="93">
        <f t="shared" si="1"/>
        <v>5575185000</v>
      </c>
      <c r="H18" s="98">
        <v>4986914000</v>
      </c>
      <c r="I18" s="98">
        <v>588271000</v>
      </c>
      <c r="J18" s="98"/>
      <c r="K18" s="99">
        <f t="shared" si="2"/>
        <v>107.23159332204955</v>
      </c>
    </row>
    <row r="19" spans="1:11" x14ac:dyDescent="0.25">
      <c r="A19" s="95">
        <v>8</v>
      </c>
      <c r="B19" s="96" t="s">
        <v>192</v>
      </c>
      <c r="C19" s="93">
        <f t="shared" si="0"/>
        <v>3961800000</v>
      </c>
      <c r="D19" s="97">
        <v>3961800000</v>
      </c>
      <c r="E19" s="98"/>
      <c r="F19" s="98"/>
      <c r="G19" s="93">
        <f t="shared" si="1"/>
        <v>4665348000</v>
      </c>
      <c r="H19" s="98">
        <v>3862190000</v>
      </c>
      <c r="I19" s="98">
        <v>803158000</v>
      </c>
      <c r="J19" s="98"/>
      <c r="K19" s="99">
        <f t="shared" si="2"/>
        <v>117.75829168559746</v>
      </c>
    </row>
    <row r="20" spans="1:11" x14ac:dyDescent="0.25">
      <c r="A20" s="95">
        <v>9</v>
      </c>
      <c r="B20" s="96" t="s">
        <v>193</v>
      </c>
      <c r="C20" s="93">
        <f t="shared" si="0"/>
        <v>4795100000</v>
      </c>
      <c r="D20" s="97">
        <v>4795100000</v>
      </c>
      <c r="E20" s="98"/>
      <c r="F20" s="98"/>
      <c r="G20" s="93">
        <f t="shared" si="1"/>
        <v>6060875000</v>
      </c>
      <c r="H20" s="98">
        <v>4669551000</v>
      </c>
      <c r="I20" s="98">
        <v>1391324000</v>
      </c>
      <c r="J20" s="98"/>
      <c r="K20" s="99">
        <f t="shared" si="2"/>
        <v>126.39725970261308</v>
      </c>
    </row>
    <row r="21" spans="1:11" x14ac:dyDescent="0.25">
      <c r="A21" s="95">
        <v>10</v>
      </c>
      <c r="B21" s="96" t="s">
        <v>194</v>
      </c>
      <c r="C21" s="93">
        <f t="shared" si="0"/>
        <v>5255299999.999999</v>
      </c>
      <c r="D21" s="97">
        <v>5255299999.999999</v>
      </c>
      <c r="E21" s="98"/>
      <c r="F21" s="98"/>
      <c r="G21" s="93">
        <f t="shared" si="1"/>
        <v>9514088500</v>
      </c>
      <c r="H21" s="98">
        <v>5131255999.999999</v>
      </c>
      <c r="I21" s="98">
        <v>4382832500</v>
      </c>
      <c r="J21" s="98"/>
      <c r="K21" s="99">
        <f t="shared" si="2"/>
        <v>181.03797119098817</v>
      </c>
    </row>
    <row r="22" spans="1:11" x14ac:dyDescent="0.25">
      <c r="A22" s="95">
        <v>11</v>
      </c>
      <c r="B22" s="96" t="s">
        <v>195</v>
      </c>
      <c r="C22" s="93">
        <f t="shared" si="0"/>
        <v>5745800000</v>
      </c>
      <c r="D22" s="97">
        <v>5745800000</v>
      </c>
      <c r="E22" s="98"/>
      <c r="F22" s="98"/>
      <c r="G22" s="93">
        <f t="shared" si="1"/>
        <v>16288537000</v>
      </c>
      <c r="H22" s="98">
        <v>5693869000</v>
      </c>
      <c r="I22" s="98">
        <v>10594668000</v>
      </c>
      <c r="J22" s="98"/>
      <c r="K22" s="99">
        <f t="shared" si="2"/>
        <v>283.48597236242125</v>
      </c>
    </row>
    <row r="23" spans="1:11" x14ac:dyDescent="0.25">
      <c r="A23" s="95">
        <v>12</v>
      </c>
      <c r="B23" s="96" t="s">
        <v>196</v>
      </c>
      <c r="C23" s="93">
        <f t="shared" si="0"/>
        <v>5379500000.000001</v>
      </c>
      <c r="D23" s="97">
        <v>5379500000.000001</v>
      </c>
      <c r="E23" s="98"/>
      <c r="F23" s="98"/>
      <c r="G23" s="93">
        <f t="shared" si="1"/>
        <v>6988275000.000001</v>
      </c>
      <c r="H23" s="98">
        <v>5366911000.000001</v>
      </c>
      <c r="I23" s="98">
        <v>1621364000</v>
      </c>
      <c r="J23" s="98"/>
      <c r="K23" s="99">
        <f t="shared" si="2"/>
        <v>129.90566037735849</v>
      </c>
    </row>
    <row r="24" spans="1:11" x14ac:dyDescent="0.25">
      <c r="A24" s="88" t="s">
        <v>197</v>
      </c>
      <c r="B24" s="88"/>
      <c r="C24" s="93">
        <f>SUM(C12:C23)</f>
        <v>49130600000</v>
      </c>
      <c r="D24" s="93">
        <f t="shared" ref="D24:J24" si="3">SUM(D12:D23)</f>
        <v>49130600000</v>
      </c>
      <c r="E24" s="93">
        <f t="shared" si="3"/>
        <v>0</v>
      </c>
      <c r="F24" s="93">
        <f t="shared" si="3"/>
        <v>0</v>
      </c>
      <c r="G24" s="93">
        <f t="shared" si="3"/>
        <v>75319908500</v>
      </c>
      <c r="H24" s="93">
        <f t="shared" si="3"/>
        <v>48043144000</v>
      </c>
      <c r="I24" s="93">
        <f t="shared" si="3"/>
        <v>27276764500</v>
      </c>
      <c r="J24" s="93">
        <f t="shared" si="3"/>
        <v>0</v>
      </c>
      <c r="K24" s="94">
        <f>G24/C24*100</f>
        <v>153.3054929107318</v>
      </c>
    </row>
  </sheetData>
  <mergeCells count="22">
    <mergeCell ref="A1:K1"/>
    <mergeCell ref="A2:K2"/>
    <mergeCell ref="A3:K3"/>
    <mergeCell ref="H4:K4"/>
    <mergeCell ref="A5:A10"/>
    <mergeCell ref="B5:B10"/>
    <mergeCell ref="C5:F5"/>
    <mergeCell ref="G5:J5"/>
    <mergeCell ref="K5:K10"/>
    <mergeCell ref="C6:C10"/>
    <mergeCell ref="D6:F6"/>
    <mergeCell ref="A24:B24"/>
    <mergeCell ref="G6:G10"/>
    <mergeCell ref="H6:J6"/>
    <mergeCell ref="D7:D10"/>
    <mergeCell ref="E7:F7"/>
    <mergeCell ref="H7:H10"/>
    <mergeCell ref="I7:J7"/>
    <mergeCell ref="E8:E10"/>
    <mergeCell ref="F8:F10"/>
    <mergeCell ref="I8:I10"/>
    <mergeCell ref="J8:J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workbookViewId="0">
      <selection activeCell="B5" sqref="B5:B7"/>
    </sheetView>
  </sheetViews>
  <sheetFormatPr defaultRowHeight="15" x14ac:dyDescent="0.25"/>
  <cols>
    <col min="1" max="1" width="4.5703125" customWidth="1"/>
    <col min="2" max="2" width="29.85546875" customWidth="1"/>
    <col min="3" max="3" width="10.85546875" customWidth="1"/>
    <col min="4" max="4" width="12" customWidth="1"/>
    <col min="5" max="5" width="12.42578125" customWidth="1"/>
    <col min="6" max="6" width="10.85546875" customWidth="1"/>
    <col min="10" max="10" width="11.140625" customWidth="1"/>
    <col min="11" max="11" width="10.85546875" customWidth="1"/>
    <col min="12" max="12" width="11.42578125" customWidth="1"/>
    <col min="13" max="13" width="10.28515625" customWidth="1"/>
  </cols>
  <sheetData>
    <row r="1" spans="1:16" ht="15.75" customHeight="1" x14ac:dyDescent="0.25">
      <c r="A1" s="100" t="s">
        <v>204</v>
      </c>
      <c r="B1" s="100"/>
      <c r="C1" s="100"/>
      <c r="D1" s="100"/>
      <c r="E1" s="100"/>
      <c r="F1" s="100"/>
      <c r="G1" s="100"/>
      <c r="H1" s="100"/>
      <c r="I1" s="100"/>
      <c r="J1" s="100"/>
      <c r="K1" s="100"/>
      <c r="L1" s="100"/>
      <c r="M1" s="100"/>
      <c r="N1" s="100"/>
      <c r="O1" s="100"/>
      <c r="P1" s="100"/>
    </row>
    <row r="2" spans="1:16" ht="18.75" x14ac:dyDescent="0.25">
      <c r="A2" s="79" t="s">
        <v>205</v>
      </c>
      <c r="B2" s="79"/>
      <c r="C2" s="79"/>
      <c r="D2" s="79"/>
      <c r="E2" s="79"/>
      <c r="F2" s="79"/>
      <c r="G2" s="79"/>
      <c r="H2" s="79"/>
      <c r="I2" s="79"/>
      <c r="J2" s="79"/>
      <c r="K2" s="79"/>
      <c r="L2" s="79"/>
      <c r="M2" s="79"/>
      <c r="N2" s="79"/>
      <c r="O2" s="79"/>
      <c r="P2" s="79"/>
    </row>
    <row r="3" spans="1:16" ht="16.5" x14ac:dyDescent="0.25">
      <c r="A3" s="81" t="s">
        <v>118</v>
      </c>
      <c r="B3" s="81"/>
      <c r="C3" s="81"/>
      <c r="D3" s="81"/>
      <c r="E3" s="81"/>
      <c r="F3" s="81"/>
      <c r="G3" s="81"/>
      <c r="H3" s="81"/>
      <c r="I3" s="81"/>
      <c r="J3" s="81"/>
      <c r="K3" s="81"/>
      <c r="L3" s="81"/>
      <c r="M3" s="81"/>
      <c r="N3" s="81"/>
      <c r="O3" s="81"/>
      <c r="P3" s="81"/>
    </row>
    <row r="4" spans="1:16" ht="15.75" x14ac:dyDescent="0.25">
      <c r="A4" s="19"/>
      <c r="B4" s="20"/>
      <c r="C4" s="23"/>
      <c r="D4" s="23"/>
      <c r="E4" s="23"/>
      <c r="F4" s="23"/>
      <c r="G4" s="23"/>
      <c r="H4" s="23"/>
      <c r="I4" s="23"/>
      <c r="J4" s="23"/>
      <c r="K4" s="23"/>
      <c r="L4" s="23"/>
      <c r="M4" s="23"/>
      <c r="N4" s="101" t="s">
        <v>250</v>
      </c>
      <c r="O4" s="101"/>
      <c r="P4" s="101"/>
    </row>
    <row r="5" spans="1:16" x14ac:dyDescent="0.25">
      <c r="A5" s="40" t="s">
        <v>0</v>
      </c>
      <c r="B5" s="40" t="s">
        <v>206</v>
      </c>
      <c r="C5" s="37" t="s">
        <v>242</v>
      </c>
      <c r="D5" s="37" t="s">
        <v>207</v>
      </c>
      <c r="E5" s="37"/>
      <c r="F5" s="37"/>
      <c r="G5" s="37"/>
      <c r="H5" s="37"/>
      <c r="I5" s="37"/>
      <c r="J5" s="37" t="s">
        <v>174</v>
      </c>
      <c r="K5" s="37" t="s">
        <v>207</v>
      </c>
      <c r="L5" s="37"/>
      <c r="M5" s="37"/>
      <c r="N5" s="37"/>
      <c r="O5" s="37"/>
      <c r="P5" s="37"/>
    </row>
    <row r="6" spans="1:16" x14ac:dyDescent="0.25">
      <c r="A6" s="40"/>
      <c r="B6" s="40"/>
      <c r="C6" s="37"/>
      <c r="D6" s="37" t="s">
        <v>208</v>
      </c>
      <c r="E6" s="37"/>
      <c r="F6" s="37"/>
      <c r="G6" s="37" t="s">
        <v>209</v>
      </c>
      <c r="H6" s="37"/>
      <c r="I6" s="37"/>
      <c r="J6" s="37"/>
      <c r="K6" s="37" t="s">
        <v>208</v>
      </c>
      <c r="L6" s="37"/>
      <c r="M6" s="37"/>
      <c r="N6" s="37" t="s">
        <v>209</v>
      </c>
      <c r="O6" s="37"/>
      <c r="P6" s="37"/>
    </row>
    <row r="7" spans="1:16" ht="25.5" customHeight="1" x14ac:dyDescent="0.25">
      <c r="A7" s="40"/>
      <c r="B7" s="40"/>
      <c r="C7" s="37"/>
      <c r="D7" s="25" t="s">
        <v>165</v>
      </c>
      <c r="E7" s="25" t="s">
        <v>210</v>
      </c>
      <c r="F7" s="25" t="s">
        <v>211</v>
      </c>
      <c r="G7" s="25" t="s">
        <v>165</v>
      </c>
      <c r="H7" s="25" t="s">
        <v>210</v>
      </c>
      <c r="I7" s="25" t="s">
        <v>211</v>
      </c>
      <c r="J7" s="37"/>
      <c r="K7" s="25" t="s">
        <v>165</v>
      </c>
      <c r="L7" s="25" t="s">
        <v>210</v>
      </c>
      <c r="M7" s="25" t="s">
        <v>211</v>
      </c>
      <c r="N7" s="25" t="s">
        <v>165</v>
      </c>
      <c r="O7" s="25" t="s">
        <v>210</v>
      </c>
      <c r="P7" s="25" t="s">
        <v>211</v>
      </c>
    </row>
    <row r="8" spans="1:16" x14ac:dyDescent="0.25">
      <c r="A8" s="24"/>
      <c r="B8" s="24" t="s">
        <v>212</v>
      </c>
      <c r="C8" s="75">
        <f>C9+C12+C15+C18</f>
        <v>6226047000</v>
      </c>
      <c r="D8" s="75">
        <f t="shared" ref="D8:P8" si="0">D9+D12+D15+D18</f>
        <v>6226047000</v>
      </c>
      <c r="E8" s="75">
        <f t="shared" si="0"/>
        <v>5259647000</v>
      </c>
      <c r="F8" s="75">
        <f t="shared" si="0"/>
        <v>966400000</v>
      </c>
      <c r="G8" s="75">
        <f t="shared" si="0"/>
        <v>0</v>
      </c>
      <c r="H8" s="75">
        <f t="shared" si="0"/>
        <v>0</v>
      </c>
      <c r="I8" s="75">
        <f t="shared" si="0"/>
        <v>0</v>
      </c>
      <c r="J8" s="75">
        <f t="shared" si="0"/>
        <v>3874836500</v>
      </c>
      <c r="K8" s="75">
        <f t="shared" si="0"/>
        <v>3874836500</v>
      </c>
      <c r="L8" s="75">
        <f t="shared" si="0"/>
        <v>2922836500</v>
      </c>
      <c r="M8" s="75">
        <f t="shared" si="0"/>
        <v>952000000</v>
      </c>
      <c r="N8" s="75">
        <f t="shared" si="0"/>
        <v>0</v>
      </c>
      <c r="O8" s="75">
        <f t="shared" si="0"/>
        <v>0</v>
      </c>
      <c r="P8" s="75">
        <f t="shared" si="0"/>
        <v>0</v>
      </c>
    </row>
    <row r="9" spans="1:16" ht="23.25" customHeight="1" x14ac:dyDescent="0.25">
      <c r="A9" s="102">
        <v>1</v>
      </c>
      <c r="B9" s="103" t="s">
        <v>213</v>
      </c>
      <c r="C9" s="83">
        <f t="shared" ref="C9:P9" si="1">SUM(C10:C11)</f>
        <v>737271000</v>
      </c>
      <c r="D9" s="83">
        <f t="shared" si="1"/>
        <v>737271000</v>
      </c>
      <c r="E9" s="83">
        <f t="shared" si="1"/>
        <v>681271000</v>
      </c>
      <c r="F9" s="83">
        <f t="shared" si="1"/>
        <v>56000000</v>
      </c>
      <c r="G9" s="83">
        <f t="shared" si="1"/>
        <v>0</v>
      </c>
      <c r="H9" s="83">
        <f t="shared" si="1"/>
        <v>0</v>
      </c>
      <c r="I9" s="83">
        <f t="shared" si="1"/>
        <v>0</v>
      </c>
      <c r="J9" s="83">
        <f t="shared" si="1"/>
        <v>733034000</v>
      </c>
      <c r="K9" s="83">
        <f t="shared" si="1"/>
        <v>733034000</v>
      </c>
      <c r="L9" s="83">
        <f t="shared" si="1"/>
        <v>677034000</v>
      </c>
      <c r="M9" s="83">
        <f t="shared" si="1"/>
        <v>56000000</v>
      </c>
      <c r="N9" s="83">
        <f t="shared" si="1"/>
        <v>0</v>
      </c>
      <c r="O9" s="83">
        <f t="shared" si="1"/>
        <v>0</v>
      </c>
      <c r="P9" s="83">
        <f t="shared" si="1"/>
        <v>0</v>
      </c>
    </row>
    <row r="10" spans="1:16" x14ac:dyDescent="0.25">
      <c r="A10" s="82" t="s">
        <v>14</v>
      </c>
      <c r="B10" s="104" t="s">
        <v>210</v>
      </c>
      <c r="C10" s="84">
        <f>D10+G10</f>
        <v>681271000</v>
      </c>
      <c r="D10" s="84">
        <f>SUM(E10:F10)</f>
        <v>681271000</v>
      </c>
      <c r="E10" s="84">
        <v>681271000</v>
      </c>
      <c r="F10" s="84"/>
      <c r="G10" s="84">
        <f>SUM(H10:I10)</f>
        <v>0</v>
      </c>
      <c r="H10" s="84"/>
      <c r="I10" s="84"/>
      <c r="J10" s="84">
        <f>K10+N10</f>
        <v>677034000</v>
      </c>
      <c r="K10" s="84">
        <f>SUM(L10:M10)</f>
        <v>677034000</v>
      </c>
      <c r="L10" s="84">
        <v>677034000</v>
      </c>
      <c r="M10" s="84"/>
      <c r="N10" s="84">
        <f>SUM(O10:P10)</f>
        <v>0</v>
      </c>
      <c r="O10" s="84"/>
      <c r="P10" s="84"/>
    </row>
    <row r="11" spans="1:16" ht="22.5" x14ac:dyDescent="0.25">
      <c r="A11" s="82" t="s">
        <v>14</v>
      </c>
      <c r="B11" s="104" t="s">
        <v>214</v>
      </c>
      <c r="C11" s="84">
        <f>D11+G11</f>
        <v>56000000</v>
      </c>
      <c r="D11" s="84">
        <f>SUM(E11:F11)</f>
        <v>56000000</v>
      </c>
      <c r="E11" s="84"/>
      <c r="F11" s="84">
        <v>56000000</v>
      </c>
      <c r="G11" s="84">
        <f>SUM(H11:I11)</f>
        <v>0</v>
      </c>
      <c r="H11" s="84"/>
      <c r="I11" s="84"/>
      <c r="J11" s="84">
        <f>K11+N11</f>
        <v>56000000</v>
      </c>
      <c r="K11" s="84">
        <f>SUM(L11:M11)</f>
        <v>56000000</v>
      </c>
      <c r="L11" s="84"/>
      <c r="M11" s="84">
        <v>56000000</v>
      </c>
      <c r="N11" s="84">
        <f>SUM(O11:P11)</f>
        <v>0</v>
      </c>
      <c r="O11" s="84"/>
      <c r="P11" s="84"/>
    </row>
    <row r="12" spans="1:16" ht="37.5" customHeight="1" x14ac:dyDescent="0.25">
      <c r="A12" s="102">
        <v>2</v>
      </c>
      <c r="B12" s="103" t="s">
        <v>215</v>
      </c>
      <c r="C12" s="83">
        <f t="shared" ref="C12:P12" si="2">SUM(C13:C14)</f>
        <v>0</v>
      </c>
      <c r="D12" s="83">
        <f t="shared" si="2"/>
        <v>0</v>
      </c>
      <c r="E12" s="83">
        <f t="shared" si="2"/>
        <v>0</v>
      </c>
      <c r="F12" s="83">
        <f t="shared" si="2"/>
        <v>0</v>
      </c>
      <c r="G12" s="83">
        <f t="shared" si="2"/>
        <v>0</v>
      </c>
      <c r="H12" s="83">
        <f t="shared" si="2"/>
        <v>0</v>
      </c>
      <c r="I12" s="83">
        <f t="shared" si="2"/>
        <v>0</v>
      </c>
      <c r="J12" s="83">
        <f t="shared" si="2"/>
        <v>0</v>
      </c>
      <c r="K12" s="83">
        <f t="shared" si="2"/>
        <v>0</v>
      </c>
      <c r="L12" s="83">
        <f t="shared" si="2"/>
        <v>0</v>
      </c>
      <c r="M12" s="83">
        <f t="shared" si="2"/>
        <v>0</v>
      </c>
      <c r="N12" s="83">
        <f t="shared" si="2"/>
        <v>0</v>
      </c>
      <c r="O12" s="83">
        <f t="shared" si="2"/>
        <v>0</v>
      </c>
      <c r="P12" s="83">
        <f t="shared" si="2"/>
        <v>0</v>
      </c>
    </row>
    <row r="13" spans="1:16" ht="22.5" x14ac:dyDescent="0.25">
      <c r="A13" s="82" t="s">
        <v>14</v>
      </c>
      <c r="B13" s="104" t="s">
        <v>216</v>
      </c>
      <c r="C13" s="84">
        <f>D13+G13</f>
        <v>0</v>
      </c>
      <c r="D13" s="84">
        <f>SUM(E13:F13)</f>
        <v>0</v>
      </c>
      <c r="E13" s="84"/>
      <c r="F13" s="84"/>
      <c r="G13" s="84">
        <f>SUM(H13:I13)</f>
        <v>0</v>
      </c>
      <c r="H13" s="84"/>
      <c r="I13" s="84"/>
      <c r="J13" s="84">
        <f>K13+N13</f>
        <v>0</v>
      </c>
      <c r="K13" s="84">
        <f>SUM(L13:M13)</f>
        <v>0</v>
      </c>
      <c r="L13" s="84"/>
      <c r="M13" s="84"/>
      <c r="N13" s="84">
        <f>SUM(O13:P13)</f>
        <v>0</v>
      </c>
      <c r="O13" s="84"/>
      <c r="P13" s="84"/>
    </row>
    <row r="14" spans="1:16" ht="27" customHeight="1" x14ac:dyDescent="0.25">
      <c r="A14" s="82" t="s">
        <v>14</v>
      </c>
      <c r="B14" s="104" t="s">
        <v>217</v>
      </c>
      <c r="C14" s="84">
        <f>D14+G14</f>
        <v>0</v>
      </c>
      <c r="D14" s="84">
        <f>SUM(E14:F14)</f>
        <v>0</v>
      </c>
      <c r="E14" s="84"/>
      <c r="F14" s="84"/>
      <c r="G14" s="84">
        <f>SUM(H14:I14)</f>
        <v>0</v>
      </c>
      <c r="H14" s="84"/>
      <c r="I14" s="84"/>
      <c r="J14" s="84">
        <f>K14+N14</f>
        <v>0</v>
      </c>
      <c r="K14" s="84">
        <f>SUM(L14:M14)</f>
        <v>0</v>
      </c>
      <c r="L14" s="84"/>
      <c r="M14" s="84"/>
      <c r="N14" s="84">
        <f>SUM(O14:P14)</f>
        <v>0</v>
      </c>
      <c r="O14" s="84"/>
      <c r="P14" s="84"/>
    </row>
    <row r="15" spans="1:16" ht="21" x14ac:dyDescent="0.25">
      <c r="A15" s="102">
        <v>3</v>
      </c>
      <c r="B15" s="103" t="s">
        <v>218</v>
      </c>
      <c r="C15" s="83">
        <f>SUM(C16:C17)</f>
        <v>5412376000</v>
      </c>
      <c r="D15" s="83">
        <f t="shared" ref="D15:P15" si="3">SUM(D16:D17)</f>
        <v>5412376000</v>
      </c>
      <c r="E15" s="83">
        <f t="shared" si="3"/>
        <v>4578376000</v>
      </c>
      <c r="F15" s="83">
        <f>SUM(F16:F17)</f>
        <v>834000000</v>
      </c>
      <c r="G15" s="83">
        <f t="shared" si="3"/>
        <v>0</v>
      </c>
      <c r="H15" s="83">
        <f t="shared" si="3"/>
        <v>0</v>
      </c>
      <c r="I15" s="83">
        <f t="shared" si="3"/>
        <v>0</v>
      </c>
      <c r="J15" s="83">
        <f t="shared" si="3"/>
        <v>3079802500</v>
      </c>
      <c r="K15" s="83">
        <f t="shared" si="3"/>
        <v>3079802500</v>
      </c>
      <c r="L15" s="83">
        <f t="shared" si="3"/>
        <v>2245802500</v>
      </c>
      <c r="M15" s="83">
        <f t="shared" si="3"/>
        <v>834000000</v>
      </c>
      <c r="N15" s="83">
        <f t="shared" si="3"/>
        <v>0</v>
      </c>
      <c r="O15" s="83">
        <f t="shared" si="3"/>
        <v>0</v>
      </c>
      <c r="P15" s="83">
        <f t="shared" si="3"/>
        <v>0</v>
      </c>
    </row>
    <row r="16" spans="1:16" x14ac:dyDescent="0.25">
      <c r="A16" s="82" t="s">
        <v>14</v>
      </c>
      <c r="B16" s="105" t="s">
        <v>210</v>
      </c>
      <c r="C16" s="84">
        <f>D16+G16</f>
        <v>4578376000</v>
      </c>
      <c r="D16" s="84">
        <f>SUM(E16:F16)</f>
        <v>4578376000</v>
      </c>
      <c r="E16" s="84">
        <v>4578376000</v>
      </c>
      <c r="F16" s="84"/>
      <c r="G16" s="84">
        <f>SUM(H16:I16)</f>
        <v>0</v>
      </c>
      <c r="H16" s="84"/>
      <c r="I16" s="84"/>
      <c r="J16" s="84">
        <f>K16+N16</f>
        <v>2245802500</v>
      </c>
      <c r="K16" s="84">
        <f>SUM(L16:M16)</f>
        <v>2245802500</v>
      </c>
      <c r="L16" s="84">
        <v>2245802500</v>
      </c>
      <c r="M16" s="84"/>
      <c r="N16" s="84">
        <f>SUM(O16:P16)</f>
        <v>0</v>
      </c>
      <c r="O16" s="84"/>
      <c r="P16" s="84"/>
    </row>
    <row r="17" spans="1:16" x14ac:dyDescent="0.25">
      <c r="A17" s="82" t="s">
        <v>14</v>
      </c>
      <c r="B17" s="104" t="s">
        <v>211</v>
      </c>
      <c r="C17" s="84">
        <f>D17+G17</f>
        <v>834000000</v>
      </c>
      <c r="D17" s="84">
        <f>SUM(E17:F17)</f>
        <v>834000000</v>
      </c>
      <c r="E17" s="84"/>
      <c r="F17" s="84">
        <v>834000000</v>
      </c>
      <c r="G17" s="84">
        <f>SUM(H17:I17)</f>
        <v>0</v>
      </c>
      <c r="H17" s="84"/>
      <c r="I17" s="84"/>
      <c r="J17" s="84">
        <f>K17+N17</f>
        <v>834000000</v>
      </c>
      <c r="K17" s="84">
        <f>SUM(L17:M17)</f>
        <v>834000000</v>
      </c>
      <c r="L17" s="84"/>
      <c r="M17" s="84">
        <v>834000000</v>
      </c>
      <c r="N17" s="84">
        <f>SUM(O17:P17)</f>
        <v>0</v>
      </c>
      <c r="O17" s="84"/>
      <c r="P17" s="84"/>
    </row>
    <row r="18" spans="1:16" ht="21" x14ac:dyDescent="0.25">
      <c r="A18" s="102">
        <v>4</v>
      </c>
      <c r="B18" s="103" t="s">
        <v>219</v>
      </c>
      <c r="C18" s="83">
        <f>SUM(C19:C20)</f>
        <v>76400000</v>
      </c>
      <c r="D18" s="83">
        <f t="shared" ref="D18:P18" si="4">SUM(D19:D20)</f>
        <v>76400000</v>
      </c>
      <c r="E18" s="83">
        <f t="shared" si="4"/>
        <v>0</v>
      </c>
      <c r="F18" s="83">
        <f t="shared" si="4"/>
        <v>76400000</v>
      </c>
      <c r="G18" s="83">
        <f t="shared" si="4"/>
        <v>0</v>
      </c>
      <c r="H18" s="83">
        <f t="shared" si="4"/>
        <v>0</v>
      </c>
      <c r="I18" s="83">
        <f t="shared" si="4"/>
        <v>0</v>
      </c>
      <c r="J18" s="83">
        <f t="shared" si="4"/>
        <v>62000000</v>
      </c>
      <c r="K18" s="83">
        <f t="shared" si="4"/>
        <v>62000000</v>
      </c>
      <c r="L18" s="83">
        <f t="shared" si="4"/>
        <v>0</v>
      </c>
      <c r="M18" s="83">
        <f t="shared" si="4"/>
        <v>62000000</v>
      </c>
      <c r="N18" s="83">
        <f t="shared" si="4"/>
        <v>0</v>
      </c>
      <c r="O18" s="83">
        <f t="shared" si="4"/>
        <v>0</v>
      </c>
      <c r="P18" s="83">
        <f t="shared" si="4"/>
        <v>0</v>
      </c>
    </row>
    <row r="19" spans="1:16" ht="33.75" x14ac:dyDescent="0.25">
      <c r="A19" s="82" t="s">
        <v>14</v>
      </c>
      <c r="B19" s="104" t="s">
        <v>220</v>
      </c>
      <c r="C19" s="84">
        <f>D19+G19</f>
        <v>61400000</v>
      </c>
      <c r="D19" s="84">
        <f>SUM(E19:F19)</f>
        <v>61400000</v>
      </c>
      <c r="E19" s="84"/>
      <c r="F19" s="84">
        <v>61400000</v>
      </c>
      <c r="G19" s="84">
        <f>SUM(H19:I19)</f>
        <v>0</v>
      </c>
      <c r="H19" s="84"/>
      <c r="I19" s="84"/>
      <c r="J19" s="84">
        <f>K19+N19</f>
        <v>47000000</v>
      </c>
      <c r="K19" s="84">
        <f>SUM(L19:M19)</f>
        <v>47000000</v>
      </c>
      <c r="L19" s="84"/>
      <c r="M19" s="84">
        <v>47000000</v>
      </c>
      <c r="N19" s="84">
        <f>SUM(O19:P19)</f>
        <v>0</v>
      </c>
      <c r="O19" s="84"/>
      <c r="P19" s="84"/>
    </row>
    <row r="20" spans="1:16" ht="22.5" x14ac:dyDescent="0.25">
      <c r="A20" s="82" t="s">
        <v>14</v>
      </c>
      <c r="B20" s="104" t="s">
        <v>221</v>
      </c>
      <c r="C20" s="84">
        <f>D20+G20</f>
        <v>15000000</v>
      </c>
      <c r="D20" s="84">
        <f>SUM(E20:F20)</f>
        <v>15000000</v>
      </c>
      <c r="E20" s="84"/>
      <c r="F20" s="84">
        <v>15000000</v>
      </c>
      <c r="G20" s="84">
        <f>SUM(H20:I20)</f>
        <v>0</v>
      </c>
      <c r="H20" s="84"/>
      <c r="I20" s="84"/>
      <c r="J20" s="84">
        <f>K20+N20</f>
        <v>15000000</v>
      </c>
      <c r="K20" s="84">
        <f>SUM(L20:M20)</f>
        <v>15000000</v>
      </c>
      <c r="L20" s="84"/>
      <c r="M20" s="84">
        <v>15000000</v>
      </c>
      <c r="N20" s="84">
        <f>SUM(O20:P20)</f>
        <v>0</v>
      </c>
      <c r="O20" s="84"/>
      <c r="P20" s="84"/>
    </row>
  </sheetData>
  <mergeCells count="14">
    <mergeCell ref="A5:A7"/>
    <mergeCell ref="B5:B7"/>
    <mergeCell ref="C5:C7"/>
    <mergeCell ref="D5:I5"/>
    <mergeCell ref="J5:J7"/>
    <mergeCell ref="A2:P2"/>
    <mergeCell ref="A3:P3"/>
    <mergeCell ref="N4:P4"/>
    <mergeCell ref="A1:P1"/>
    <mergeCell ref="K5:P5"/>
    <mergeCell ref="D6:F6"/>
    <mergeCell ref="G6:I6"/>
    <mergeCell ref="K6:M6"/>
    <mergeCell ref="N6:P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B5" sqref="B5"/>
    </sheetView>
  </sheetViews>
  <sheetFormatPr defaultRowHeight="15" x14ac:dyDescent="0.25"/>
  <cols>
    <col min="1" max="1" width="6.7109375" customWidth="1"/>
    <col min="2" max="2" width="62" customWidth="1"/>
    <col min="3" max="3" width="15.7109375" customWidth="1"/>
  </cols>
  <sheetData>
    <row r="1" spans="1:4" ht="18.75" x14ac:dyDescent="0.25">
      <c r="A1" s="43" t="s">
        <v>222</v>
      </c>
      <c r="B1" s="43"/>
      <c r="C1" s="43"/>
      <c r="D1" s="43"/>
    </row>
    <row r="2" spans="1:4" ht="18.75" x14ac:dyDescent="0.25">
      <c r="A2" s="43" t="s">
        <v>223</v>
      </c>
      <c r="B2" s="43"/>
      <c r="C2" s="43"/>
      <c r="D2" s="43"/>
    </row>
    <row r="3" spans="1:4" ht="16.5" x14ac:dyDescent="0.25">
      <c r="A3" s="106" t="s">
        <v>118</v>
      </c>
      <c r="B3" s="106"/>
      <c r="C3" s="106"/>
      <c r="D3" s="106"/>
    </row>
    <row r="4" spans="1:4" ht="20.25" customHeight="1" x14ac:dyDescent="0.25">
      <c r="A4" s="30"/>
      <c r="B4" s="31"/>
      <c r="C4" s="42" t="s">
        <v>250</v>
      </c>
      <c r="D4" s="42"/>
    </row>
    <row r="5" spans="1:4" x14ac:dyDescent="0.25">
      <c r="A5" s="32" t="s">
        <v>0</v>
      </c>
      <c r="B5" s="32" t="s">
        <v>65</v>
      </c>
      <c r="C5" s="33" t="s">
        <v>224</v>
      </c>
      <c r="D5" s="32" t="s">
        <v>225</v>
      </c>
    </row>
    <row r="6" spans="1:4" x14ac:dyDescent="0.25">
      <c r="A6" s="32"/>
      <c r="B6" s="32" t="s">
        <v>197</v>
      </c>
      <c r="C6" s="107">
        <f>SUM(C7:C10)</f>
        <v>4531598950</v>
      </c>
      <c r="D6" s="108"/>
    </row>
    <row r="7" spans="1:4" ht="45" x14ac:dyDescent="0.25">
      <c r="A7" s="109">
        <v>1</v>
      </c>
      <c r="B7" s="110" t="s">
        <v>226</v>
      </c>
      <c r="C7" s="111">
        <v>1287000000</v>
      </c>
      <c r="D7" s="112"/>
    </row>
    <row r="8" spans="1:4" ht="45" customHeight="1" x14ac:dyDescent="0.25">
      <c r="A8" s="109">
        <v>2</v>
      </c>
      <c r="B8" s="113" t="s">
        <v>227</v>
      </c>
      <c r="C8" s="111">
        <v>40000000</v>
      </c>
      <c r="D8" s="112"/>
    </row>
    <row r="9" spans="1:4" ht="36" customHeight="1" x14ac:dyDescent="0.25">
      <c r="A9" s="109">
        <v>3</v>
      </c>
      <c r="B9" s="113" t="s">
        <v>228</v>
      </c>
      <c r="C9" s="111">
        <v>3204598950</v>
      </c>
      <c r="D9" s="112"/>
    </row>
  </sheetData>
  <mergeCells count="4">
    <mergeCell ref="C4:D4"/>
    <mergeCell ref="A1:D1"/>
    <mergeCell ref="A2:D2"/>
    <mergeCell ref="A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Bieu 48</vt:lpstr>
      <vt:lpstr>Bieu 50</vt:lpstr>
      <vt:lpstr>Bieu 51</vt:lpstr>
      <vt:lpstr>Bieu 52</vt:lpstr>
      <vt:lpstr>Bieu 54</vt:lpstr>
      <vt:lpstr>Bieu 58</vt:lpstr>
      <vt:lpstr>Bieu 59</vt:lpstr>
      <vt:lpstr>Bieu 61</vt:lpstr>
      <vt:lpstr>Sheet9</vt:lpstr>
      <vt:lpstr>'Bieu 48'!Print_Titles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2020-07-30T07:53:55Z</dcterms:modified>
</cp:coreProperties>
</file>